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1F2168D8-0047-4807-91F0-B1E090E2E605}" xr6:coauthVersionLast="47" xr6:coauthVersionMax="47" xr10:uidLastSave="{00000000-0000-0000-0000-000000000000}"/>
  <bookViews>
    <workbookView xWindow="-108" yWindow="-108" windowWidth="23256" windowHeight="12576" tabRatio="777" firstSheet="3" activeTab="3" xr2:uid="{00000000-000D-0000-FFFF-FFFF00000000}"/>
  </bookViews>
  <sheets>
    <sheet name="入力シート" sheetId="2" state="hidden" r:id="rId1"/>
    <sheet name="別記" sheetId="14" state="hidden" r:id="rId2"/>
    <sheet name="別紙" sheetId="35" state="hidden" r:id="rId3"/>
    <sheet name="加算点審査申請書" sheetId="37" r:id="rId4"/>
    <sheet name="加算点審査申請書用プルダウンメニュー" sheetId="38" state="hidden" r:id="rId5"/>
  </sheets>
  <definedNames>
    <definedName name="_xlnm.Print_Area" localSheetId="3">加算点審査申請書!$A$1:$Q$135</definedName>
    <definedName name="_xlnm.Print_Area" localSheetId="4">加算点審査申請書用プルダウンメニュー!$A$1:$D$30</definedName>
    <definedName name="_xlnm.Print_Area" localSheetId="0">入力シート!$A$1:$AA$275</definedName>
    <definedName name="_xlnm.Print_Area" localSheetId="1">別記!$A$2:$J$181</definedName>
    <definedName name="_xlnm.Print_Area" localSheetId="2">別紙!$A$1:$J$25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1" i="37" l="1"/>
  <c r="E24" i="2"/>
  <c r="E20" i="2" l="1"/>
  <c r="E19" i="2"/>
  <c r="V18" i="2"/>
  <c r="U18" i="2"/>
  <c r="E17" i="2" l="1"/>
  <c r="U17" i="2"/>
  <c r="V17" i="2"/>
  <c r="B164" i="14" l="1"/>
  <c r="B20" i="38" l="1"/>
  <c r="B16" i="38"/>
  <c r="B14" i="38"/>
  <c r="B12" i="38"/>
  <c r="B10" i="38"/>
  <c r="B7" i="38"/>
  <c r="B69" i="37"/>
  <c r="B117" i="37" l="1"/>
  <c r="I133" i="37" l="1"/>
  <c r="I130" i="37"/>
  <c r="I128" i="37"/>
  <c r="I125" i="37"/>
  <c r="I124" i="37"/>
  <c r="I121" i="37"/>
  <c r="I119" i="37"/>
  <c r="I115" i="37"/>
  <c r="I114" i="37"/>
  <c r="I112" i="37"/>
  <c r="I109" i="37"/>
  <c r="I108" i="37"/>
  <c r="B133" i="37"/>
  <c r="B128" i="37"/>
  <c r="B124" i="37"/>
  <c r="B121" i="37"/>
  <c r="B119" i="37"/>
  <c r="B114" i="37"/>
  <c r="B112" i="37"/>
  <c r="B108" i="37"/>
  <c r="B99" i="37"/>
  <c r="B93" i="37"/>
  <c r="B87" i="37"/>
  <c r="B83" i="37"/>
  <c r="B79" i="37"/>
  <c r="B54" i="37"/>
  <c r="B48" i="37"/>
  <c r="B41" i="37"/>
  <c r="B25" i="37"/>
  <c r="A16" i="37"/>
  <c r="B101" i="37" l="1"/>
  <c r="B95" i="37"/>
  <c r="B89" i="37"/>
  <c r="B81" i="37"/>
  <c r="B63" i="37"/>
  <c r="E23" i="2" l="1"/>
  <c r="A85" i="14"/>
  <c r="A23" i="14" l="1"/>
  <c r="J136" i="14"/>
  <c r="J134" i="14"/>
  <c r="G29" i="2"/>
  <c r="L36" i="2" l="1"/>
  <c r="L35" i="2" l="1"/>
  <c r="E35" i="2"/>
  <c r="D96" i="2" l="1"/>
  <c r="D93" i="2"/>
  <c r="D97" i="2" l="1"/>
  <c r="B144" i="14" s="1"/>
  <c r="F84" i="14" l="1"/>
  <c r="F83" i="14"/>
  <c r="F82" i="14"/>
  <c r="J82" i="14"/>
  <c r="F78" i="14"/>
  <c r="F77" i="14"/>
  <c r="F76" i="14"/>
  <c r="J74" i="14" l="1"/>
  <c r="J76" i="14"/>
  <c r="B20" i="14"/>
  <c r="B19" i="14"/>
  <c r="D268" i="2"/>
  <c r="E69" i="2" l="1"/>
  <c r="E59" i="2"/>
  <c r="B116" i="14" s="1"/>
  <c r="E58" i="2"/>
  <c r="B115" i="14" s="1"/>
  <c r="E57" i="2"/>
  <c r="E56" i="2"/>
  <c r="B111" i="14" s="1"/>
  <c r="D112" i="2" l="1"/>
  <c r="D111" i="2"/>
  <c r="D240" i="2" l="1"/>
  <c r="I117" i="37" s="1"/>
  <c r="U46" i="2" l="1"/>
  <c r="T46" i="2"/>
  <c r="U45" i="2"/>
  <c r="T45" i="2"/>
  <c r="E45" i="2" s="1"/>
  <c r="U44" i="2"/>
  <c r="T44" i="2"/>
  <c r="U43" i="2"/>
  <c r="T43" i="2"/>
  <c r="U42" i="2"/>
  <c r="T42" i="2"/>
  <c r="B114" i="14" l="1"/>
  <c r="B113" i="14"/>
  <c r="U34" i="2"/>
  <c r="T34" i="2"/>
  <c r="F70" i="14"/>
  <c r="E34" i="2" l="1"/>
  <c r="E36" i="2"/>
  <c r="F71" i="14" s="1"/>
  <c r="E54" i="2"/>
  <c r="E53" i="2"/>
  <c r="E52" i="2"/>
  <c r="E50" i="2" l="1"/>
  <c r="E31" i="2"/>
  <c r="D193" i="2"/>
  <c r="D137" i="2"/>
  <c r="E22" i="2"/>
  <c r="D135" i="2" s="1"/>
  <c r="E12" i="2" l="1"/>
  <c r="D264" i="2" l="1"/>
  <c r="D244" i="2" l="1"/>
  <c r="D91" i="2" l="1"/>
  <c r="S16" i="35" l="1"/>
  <c r="S15" i="35"/>
  <c r="S14" i="35"/>
  <c r="S13" i="35"/>
  <c r="R16" i="35"/>
  <c r="R15" i="35"/>
  <c r="R14" i="35"/>
  <c r="R13" i="35"/>
  <c r="Q15" i="35"/>
  <c r="Q14" i="35"/>
  <c r="P18" i="35"/>
  <c r="P17" i="35"/>
  <c r="P16" i="35"/>
  <c r="P15" i="35"/>
  <c r="P14" i="35"/>
  <c r="P13" i="35"/>
  <c r="O15" i="35"/>
  <c r="O14" i="35"/>
  <c r="O13" i="35"/>
  <c r="M18" i="35"/>
  <c r="M17" i="35"/>
  <c r="M16" i="35"/>
  <c r="M15" i="35"/>
  <c r="M14" i="35"/>
  <c r="S11" i="35"/>
  <c r="R11" i="35"/>
  <c r="Q11" i="35"/>
  <c r="P11" i="35"/>
  <c r="O11" i="35"/>
  <c r="D231" i="2" l="1"/>
  <c r="D232" i="2"/>
  <c r="D230" i="2"/>
  <c r="J79" i="14" l="1"/>
  <c r="E55" i="2" l="1"/>
  <c r="B109" i="14" s="1"/>
  <c r="E66" i="2"/>
  <c r="B129" i="14" s="1"/>
  <c r="E65" i="2"/>
  <c r="E64" i="2"/>
  <c r="B127" i="14" s="1"/>
  <c r="E63" i="2"/>
  <c r="E62" i="2"/>
  <c r="E61" i="2"/>
  <c r="E60" i="2"/>
  <c r="E51" i="2"/>
  <c r="B102" i="14" s="1"/>
  <c r="E49" i="2"/>
  <c r="E48" i="2"/>
  <c r="B99" i="14" s="1"/>
  <c r="E44" i="2"/>
  <c r="E43" i="2"/>
  <c r="E42" i="2"/>
  <c r="E40" i="2"/>
  <c r="E33" i="2"/>
  <c r="E71" i="2"/>
  <c r="E70" i="2"/>
  <c r="B119" i="14" l="1"/>
  <c r="B122" i="14"/>
  <c r="F80" i="14"/>
  <c r="F81" i="14"/>
  <c r="F79" i="14"/>
  <c r="R40" i="2" l="1"/>
  <c r="R41" i="2" l="1"/>
  <c r="N11" i="35" l="1"/>
  <c r="M11" i="35"/>
  <c r="M22" i="35" s="1"/>
  <c r="S12" i="35"/>
  <c r="R12" i="35"/>
  <c r="Q13" i="35"/>
  <c r="Q12" i="35"/>
  <c r="P12" i="35"/>
  <c r="O12" i="35"/>
  <c r="N13" i="35"/>
  <c r="N12" i="35"/>
  <c r="M13" i="35"/>
  <c r="M12" i="35"/>
  <c r="M25" i="35" l="1"/>
  <c r="M29" i="35"/>
  <c r="M23" i="35"/>
  <c r="M27" i="35"/>
  <c r="M24" i="35"/>
  <c r="M28" i="35"/>
  <c r="M26" i="35"/>
  <c r="H21" i="2" l="1"/>
  <c r="E16" i="2"/>
  <c r="D94" i="2" s="1"/>
  <c r="T15" i="2"/>
  <c r="D167" i="2" l="1"/>
  <c r="G78" i="2"/>
  <c r="T29" i="2" l="1"/>
  <c r="D185" i="2"/>
  <c r="D267" i="2" l="1"/>
  <c r="J91" i="14" l="1"/>
  <c r="D269" i="2" l="1"/>
  <c r="H29" i="2" l="1"/>
  <c r="S29" i="2" l="1"/>
  <c r="J29" i="2" l="1"/>
  <c r="D89" i="2" l="1"/>
  <c r="A5" i="14" s="1"/>
  <c r="B172" i="14" l="1"/>
  <c r="E18" i="2"/>
  <c r="D25" i="14" s="1"/>
  <c r="D110" i="2" l="1"/>
  <c r="E41" i="2"/>
  <c r="E32" i="2"/>
  <c r="T21" i="2"/>
  <c r="T20" i="2"/>
  <c r="T19" i="2"/>
  <c r="T18" i="2"/>
  <c r="T17" i="2"/>
  <c r="T16" i="2"/>
  <c r="T14" i="2"/>
  <c r="T13" i="2"/>
  <c r="T12" i="2"/>
  <c r="T11" i="2"/>
  <c r="T10" i="2"/>
  <c r="T9" i="2"/>
  <c r="T8" i="2"/>
  <c r="S8" i="2"/>
  <c r="S9" i="2"/>
  <c r="S10" i="2"/>
  <c r="S11" i="2"/>
  <c r="S12" i="2"/>
  <c r="S13" i="2"/>
  <c r="S14" i="2"/>
  <c r="S15" i="2"/>
  <c r="S17" i="2"/>
  <c r="S18" i="2"/>
  <c r="S19" i="2"/>
  <c r="S20" i="2"/>
  <c r="S21" i="2"/>
  <c r="T7" i="2"/>
  <c r="S7" i="2"/>
  <c r="E39" i="2" l="1"/>
  <c r="D224" i="2" l="1"/>
  <c r="D225" i="2"/>
  <c r="B180" i="14"/>
  <c r="J70" i="14"/>
  <c r="J96" i="14"/>
  <c r="J94" i="14"/>
  <c r="J89" i="14"/>
  <c r="J72" i="14"/>
  <c r="J67" i="14"/>
  <c r="J65" i="14"/>
  <c r="J63" i="14"/>
  <c r="D11" i="14"/>
  <c r="D10" i="14"/>
  <c r="D9" i="14"/>
  <c r="D166" i="2" l="1"/>
  <c r="D90" i="2"/>
  <c r="D13" i="14"/>
  <c r="D92" i="2"/>
  <c r="D12" i="14" l="1"/>
  <c r="B14" i="14"/>
  <c r="C48" i="2" l="1"/>
  <c r="D234" i="2" l="1"/>
  <c r="D233" i="2"/>
  <c r="B110" i="14"/>
</calcChain>
</file>

<file path=xl/sharedStrings.xml><?xml version="1.0" encoding="utf-8"?>
<sst xmlns="http://schemas.openxmlformats.org/spreadsheetml/2006/main" count="799" uniqueCount="550">
  <si>
    <t>２　評価項目及び評価基準</t>
    <rPh sb="2" eb="4">
      <t>ヒョウカ</t>
    </rPh>
    <rPh sb="4" eb="6">
      <t>コウモク</t>
    </rPh>
    <rPh sb="6" eb="7">
      <t>オヨ</t>
    </rPh>
    <rPh sb="8" eb="10">
      <t>ヒョウカ</t>
    </rPh>
    <rPh sb="10" eb="12">
      <t>キジュン</t>
    </rPh>
    <phoneticPr fontId="1"/>
  </si>
  <si>
    <t>工事番号</t>
    <rPh sb="0" eb="2">
      <t>コウジ</t>
    </rPh>
    <rPh sb="2" eb="4">
      <t>バンゴウ</t>
    </rPh>
    <phoneticPr fontId="1"/>
  </si>
  <si>
    <t>工事名</t>
    <rPh sb="0" eb="2">
      <t>コウジ</t>
    </rPh>
    <rPh sb="2" eb="3">
      <t>メイ</t>
    </rPh>
    <phoneticPr fontId="1"/>
  </si>
  <si>
    <t>路線名</t>
    <rPh sb="0" eb="2">
      <t>ロセン</t>
    </rPh>
    <rPh sb="2" eb="3">
      <t>メイ</t>
    </rPh>
    <phoneticPr fontId="1"/>
  </si>
  <si>
    <t>工事場所</t>
    <rPh sb="0" eb="2">
      <t>コウジ</t>
    </rPh>
    <rPh sb="2" eb="4">
      <t>バショ</t>
    </rPh>
    <phoneticPr fontId="1"/>
  </si>
  <si>
    <t>型式</t>
    <rPh sb="0" eb="2">
      <t>カタシキ</t>
    </rPh>
    <phoneticPr fontId="1"/>
  </si>
  <si>
    <t>別記「総合評価競争入札に関する事項」</t>
    <rPh sb="0" eb="2">
      <t>ベッキ</t>
    </rPh>
    <rPh sb="3" eb="5">
      <t>ソウゴウ</t>
    </rPh>
    <rPh sb="5" eb="7">
      <t>ヒョウカ</t>
    </rPh>
    <rPh sb="7" eb="9">
      <t>キョウソウ</t>
    </rPh>
    <rPh sb="9" eb="11">
      <t>ニュウサツ</t>
    </rPh>
    <rPh sb="12" eb="13">
      <t>カン</t>
    </rPh>
    <rPh sb="15" eb="17">
      <t>ジコウ</t>
    </rPh>
    <phoneticPr fontId="1"/>
  </si>
  <si>
    <t>業種</t>
    <rPh sb="0" eb="2">
      <t>ギョウシュ</t>
    </rPh>
    <phoneticPr fontId="1"/>
  </si>
  <si>
    <t>１　工事の概要</t>
    <rPh sb="2" eb="4">
      <t>コウジ</t>
    </rPh>
    <rPh sb="5" eb="7">
      <t>ガイヨウ</t>
    </rPh>
    <phoneticPr fontId="1"/>
  </si>
  <si>
    <t>工期</t>
    <rPh sb="0" eb="2">
      <t>コウキ</t>
    </rPh>
    <phoneticPr fontId="1"/>
  </si>
  <si>
    <t>評　価　項　目</t>
    <rPh sb="0" eb="1">
      <t>ヒョウ</t>
    </rPh>
    <rPh sb="2" eb="3">
      <t>アタイ</t>
    </rPh>
    <rPh sb="4" eb="5">
      <t>コウ</t>
    </rPh>
    <rPh sb="6" eb="7">
      <t>メ</t>
    </rPh>
    <phoneticPr fontId="1"/>
  </si>
  <si>
    <t>評　価　基　準</t>
    <rPh sb="0" eb="1">
      <t>ヒョウ</t>
    </rPh>
    <rPh sb="2" eb="3">
      <t>アタイ</t>
    </rPh>
    <rPh sb="4" eb="5">
      <t>モト</t>
    </rPh>
    <rPh sb="6" eb="7">
      <t>ジュン</t>
    </rPh>
    <phoneticPr fontId="1"/>
  </si>
  <si>
    <t>配　点</t>
    <rPh sb="0" eb="1">
      <t>ハイ</t>
    </rPh>
    <rPh sb="2" eb="3">
      <t>テン</t>
    </rPh>
    <phoneticPr fontId="1"/>
  </si>
  <si>
    <t>満　点</t>
    <rPh sb="0" eb="1">
      <t>ミツル</t>
    </rPh>
    <rPh sb="2" eb="3">
      <t>テン</t>
    </rPh>
    <phoneticPr fontId="1"/>
  </si>
  <si>
    <t>年次設定</t>
    <rPh sb="0" eb="2">
      <t>ネンジ</t>
    </rPh>
    <rPh sb="2" eb="4">
      <t>セッテイ</t>
    </rPh>
    <phoneticPr fontId="1"/>
  </si>
  <si>
    <t>過去３年間設定</t>
    <rPh sb="0" eb="2">
      <t>カコ</t>
    </rPh>
    <rPh sb="3" eb="5">
      <t>ネンカン</t>
    </rPh>
    <rPh sb="5" eb="7">
      <t>セッテイ</t>
    </rPh>
    <phoneticPr fontId="1"/>
  </si>
  <si>
    <t>過去５年間設定</t>
    <rPh sb="0" eb="2">
      <t>カコ</t>
    </rPh>
    <rPh sb="3" eb="5">
      <t>ネンカン</t>
    </rPh>
    <rPh sb="5" eb="7">
      <t>セッテイ</t>
    </rPh>
    <phoneticPr fontId="1"/>
  </si>
  <si>
    <t>雇用実績あり</t>
    <rPh sb="0" eb="2">
      <t>コヨウ</t>
    </rPh>
    <rPh sb="2" eb="4">
      <t>ジッセキ</t>
    </rPh>
    <phoneticPr fontId="1"/>
  </si>
  <si>
    <t>実績あり</t>
    <rPh sb="0" eb="2">
      <t>ジッセキ</t>
    </rPh>
    <phoneticPr fontId="1"/>
  </si>
  <si>
    <t>実績なし</t>
    <rPh sb="0" eb="2">
      <t>ジッセキ</t>
    </rPh>
    <phoneticPr fontId="1"/>
  </si>
  <si>
    <t>（注意）</t>
    <rPh sb="1" eb="3">
      <t>チュウイ</t>
    </rPh>
    <phoneticPr fontId="1"/>
  </si>
  <si>
    <t>特殊法人等とは、公共工事の入札及び契約の適正化の促進に関する法律及び同法施行令に規定されている特殊法人等をいう。</t>
    <rPh sb="0" eb="2">
      <t>トクシュ</t>
    </rPh>
    <rPh sb="2" eb="4">
      <t>ホウジン</t>
    </rPh>
    <rPh sb="4" eb="5">
      <t>トウ</t>
    </rPh>
    <rPh sb="8" eb="10">
      <t>コウキョウ</t>
    </rPh>
    <rPh sb="10" eb="12">
      <t>コウジ</t>
    </rPh>
    <rPh sb="13" eb="15">
      <t>ニュウサツ</t>
    </rPh>
    <rPh sb="15" eb="16">
      <t>オヨ</t>
    </rPh>
    <rPh sb="17" eb="19">
      <t>ケイヤク</t>
    </rPh>
    <rPh sb="20" eb="23">
      <t>テキセイカ</t>
    </rPh>
    <rPh sb="24" eb="26">
      <t>ソクシン</t>
    </rPh>
    <rPh sb="27" eb="28">
      <t>カン</t>
    </rPh>
    <rPh sb="30" eb="32">
      <t>ホウリツ</t>
    </rPh>
    <phoneticPr fontId="1"/>
  </si>
  <si>
    <t>該当する正規社員については、同一企業での再雇用は認めない。また、落札決定時点で雇用が継続していること。</t>
    <rPh sb="0" eb="2">
      <t>ガイトウ</t>
    </rPh>
    <rPh sb="4" eb="6">
      <t>セイキ</t>
    </rPh>
    <rPh sb="6" eb="8">
      <t>シャイン</t>
    </rPh>
    <rPh sb="14" eb="16">
      <t>ドウイツ</t>
    </rPh>
    <rPh sb="16" eb="18">
      <t>キギョウ</t>
    </rPh>
    <rPh sb="20" eb="23">
      <t>サイコヨウ</t>
    </rPh>
    <rPh sb="24" eb="25">
      <t>ミト</t>
    </rPh>
    <rPh sb="32" eb="34">
      <t>ラクサツ</t>
    </rPh>
    <rPh sb="34" eb="36">
      <t>ケッテイ</t>
    </rPh>
    <rPh sb="36" eb="38">
      <t>ジテン</t>
    </rPh>
    <rPh sb="39" eb="41">
      <t>コヨウ</t>
    </rPh>
    <rPh sb="42" eb="44">
      <t>ケイゾク</t>
    </rPh>
    <phoneticPr fontId="1"/>
  </si>
  <si>
    <t>資格取得実績については、落札決定時点で雇用されている企業での取得実績に限る。</t>
    <rPh sb="0" eb="2">
      <t>シカク</t>
    </rPh>
    <rPh sb="2" eb="4">
      <t>シュトク</t>
    </rPh>
    <rPh sb="4" eb="6">
      <t>ジッセキ</t>
    </rPh>
    <rPh sb="12" eb="14">
      <t>ラクサツ</t>
    </rPh>
    <rPh sb="14" eb="16">
      <t>ケッテイ</t>
    </rPh>
    <rPh sb="16" eb="18">
      <t>ジテン</t>
    </rPh>
    <rPh sb="19" eb="21">
      <t>コヨウ</t>
    </rPh>
    <rPh sb="26" eb="28">
      <t>キギョウ</t>
    </rPh>
    <rPh sb="30" eb="32">
      <t>シュトク</t>
    </rPh>
    <rPh sb="32" eb="34">
      <t>ジッセキ</t>
    </rPh>
    <rPh sb="35" eb="36">
      <t>カギ</t>
    </rPh>
    <phoneticPr fontId="1"/>
  </si>
  <si>
    <t>過去１０年間設定</t>
    <rPh sb="0" eb="2">
      <t>カコ</t>
    </rPh>
    <rPh sb="4" eb="6">
      <t>ネンカン</t>
    </rPh>
    <rPh sb="6" eb="8">
      <t>セッテイ</t>
    </rPh>
    <phoneticPr fontId="1"/>
  </si>
  <si>
    <t>配置予定技術者の資格</t>
    <rPh sb="0" eb="2">
      <t>ハイチ</t>
    </rPh>
    <rPh sb="2" eb="4">
      <t>ヨテイ</t>
    </rPh>
    <rPh sb="4" eb="7">
      <t>ギジュツシャ</t>
    </rPh>
    <rPh sb="8" eb="10">
      <t>シカク</t>
    </rPh>
    <phoneticPr fontId="1"/>
  </si>
  <si>
    <t>建設業法「技術検定」</t>
    <rPh sb="0" eb="3">
      <t>ケンセツギョウ</t>
    </rPh>
    <rPh sb="3" eb="4">
      <t>ホウ</t>
    </rPh>
    <rPh sb="5" eb="7">
      <t>ギジュツ</t>
    </rPh>
    <rPh sb="7" eb="9">
      <t>ケンテイ</t>
    </rPh>
    <phoneticPr fontId="1"/>
  </si>
  <si>
    <t>協力雇用主登録あり</t>
    <rPh sb="0" eb="2">
      <t>キョウリョク</t>
    </rPh>
    <rPh sb="2" eb="5">
      <t>コヨウヌシ</t>
    </rPh>
    <rPh sb="5" eb="7">
      <t>トウロク</t>
    </rPh>
    <phoneticPr fontId="1"/>
  </si>
  <si>
    <t>あり</t>
    <phoneticPr fontId="1"/>
  </si>
  <si>
    <t>なし</t>
    <phoneticPr fontId="1"/>
  </si>
  <si>
    <t>指名停止の基準日</t>
    <rPh sb="0" eb="2">
      <t>シメイ</t>
    </rPh>
    <rPh sb="2" eb="4">
      <t>テイシ</t>
    </rPh>
    <rPh sb="5" eb="8">
      <t>キジュンビ</t>
    </rPh>
    <phoneticPr fontId="1"/>
  </si>
  <si>
    <t>３　ヒアリングについて</t>
    <phoneticPr fontId="1"/>
  </si>
  <si>
    <t>項目名</t>
    <rPh sb="0" eb="2">
      <t>コウモク</t>
    </rPh>
    <rPh sb="2" eb="3">
      <t>メイ</t>
    </rPh>
    <phoneticPr fontId="1"/>
  </si>
  <si>
    <t>提出資料及び注意事項</t>
    <rPh sb="0" eb="2">
      <t>テイシュツ</t>
    </rPh>
    <rPh sb="2" eb="4">
      <t>シリョウ</t>
    </rPh>
    <rPh sb="4" eb="5">
      <t>オヨ</t>
    </rPh>
    <rPh sb="6" eb="8">
      <t>チュウイ</t>
    </rPh>
    <rPh sb="8" eb="10">
      <t>ジコウ</t>
    </rPh>
    <phoneticPr fontId="1"/>
  </si>
  <si>
    <t>障害者雇用の有無</t>
    <rPh sb="0" eb="3">
      <t>ショウガイシャ</t>
    </rPh>
    <rPh sb="3" eb="5">
      <t>コヨウ</t>
    </rPh>
    <rPh sb="6" eb="8">
      <t>ウム</t>
    </rPh>
    <phoneticPr fontId="1"/>
  </si>
  <si>
    <t>更生保護における就労支援</t>
    <rPh sb="0" eb="2">
      <t>コウセイ</t>
    </rPh>
    <rPh sb="2" eb="4">
      <t>ホゴ</t>
    </rPh>
    <rPh sb="8" eb="10">
      <t>シュウロウ</t>
    </rPh>
    <rPh sb="10" eb="12">
      <t>シエン</t>
    </rPh>
    <phoneticPr fontId="1"/>
  </si>
  <si>
    <t>CORINS施工実績</t>
    <rPh sb="6" eb="8">
      <t>セコウ</t>
    </rPh>
    <rPh sb="8" eb="10">
      <t>ジッセキ</t>
    </rPh>
    <phoneticPr fontId="1"/>
  </si>
  <si>
    <t>また、入札者の申告した加算点が本市の審査した加算点より過小となる評価項目がある場合でも、その評価項目の加算点の見直しは行わない。</t>
    <rPh sb="3" eb="5">
      <t>ニュウサツ</t>
    </rPh>
    <rPh sb="5" eb="6">
      <t>シャ</t>
    </rPh>
    <rPh sb="7" eb="9">
      <t>シンコク</t>
    </rPh>
    <rPh sb="11" eb="13">
      <t>カサン</t>
    </rPh>
    <rPh sb="13" eb="14">
      <t>テン</t>
    </rPh>
    <rPh sb="15" eb="16">
      <t>ホン</t>
    </rPh>
    <rPh sb="16" eb="17">
      <t>シ</t>
    </rPh>
    <rPh sb="18" eb="20">
      <t>シンサ</t>
    </rPh>
    <rPh sb="22" eb="24">
      <t>カサン</t>
    </rPh>
    <rPh sb="24" eb="25">
      <t>テン</t>
    </rPh>
    <rPh sb="27" eb="29">
      <t>カショウ</t>
    </rPh>
    <rPh sb="32" eb="34">
      <t>ヒョウカ</t>
    </rPh>
    <rPh sb="34" eb="36">
      <t>コウモク</t>
    </rPh>
    <rPh sb="39" eb="41">
      <t>バアイ</t>
    </rPh>
    <rPh sb="46" eb="48">
      <t>ヒョウカ</t>
    </rPh>
    <rPh sb="48" eb="50">
      <t>コウモク</t>
    </rPh>
    <rPh sb="51" eb="53">
      <t>カサン</t>
    </rPh>
    <rPh sb="53" eb="54">
      <t>テン</t>
    </rPh>
    <rPh sb="55" eb="57">
      <t>ミナオ</t>
    </rPh>
    <rPh sb="59" eb="60">
      <t>オコナ</t>
    </rPh>
    <phoneticPr fontId="1"/>
  </si>
  <si>
    <t>標準点</t>
    <rPh sb="0" eb="2">
      <t>ヒョウジュン</t>
    </rPh>
    <rPh sb="2" eb="3">
      <t>テン</t>
    </rPh>
    <phoneticPr fontId="1"/>
  </si>
  <si>
    <t>1 工　事　概　要</t>
    <rPh sb="2" eb="3">
      <t>コウ</t>
    </rPh>
    <rPh sb="4" eb="5">
      <t>コト</t>
    </rPh>
    <rPh sb="6" eb="7">
      <t>ガイ</t>
    </rPh>
    <rPh sb="8" eb="9">
      <t>ヨウ</t>
    </rPh>
    <phoneticPr fontId="1"/>
  </si>
  <si>
    <t>№</t>
    <phoneticPr fontId="1"/>
  </si>
  <si>
    <t>入力項目</t>
    <rPh sb="0" eb="2">
      <t>ニュウリョク</t>
    </rPh>
    <rPh sb="2" eb="4">
      <t>コウモク</t>
    </rPh>
    <phoneticPr fontId="1"/>
  </si>
  <si>
    <t>入　力　条　件</t>
    <rPh sb="0" eb="1">
      <t>ニュウ</t>
    </rPh>
    <rPh sb="2" eb="3">
      <t>チカラ</t>
    </rPh>
    <rPh sb="4" eb="5">
      <t>ジョウ</t>
    </rPh>
    <rPh sb="6" eb="7">
      <t>ケン</t>
    </rPh>
    <phoneticPr fontId="1"/>
  </si>
  <si>
    <t>備　　　考</t>
    <rPh sb="0" eb="1">
      <t>ビ</t>
    </rPh>
    <rPh sb="4" eb="5">
      <t>コウ</t>
    </rPh>
    <phoneticPr fontId="1"/>
  </si>
  <si>
    <t>２項目選択リスト一覧</t>
    <rPh sb="1" eb="3">
      <t>コウモク</t>
    </rPh>
    <rPh sb="3" eb="5">
      <t>センタク</t>
    </rPh>
    <rPh sb="8" eb="10">
      <t>イチラン</t>
    </rPh>
    <phoneticPr fontId="1"/>
  </si>
  <si>
    <t>シートに直接入力</t>
    <rPh sb="4" eb="6">
      <t>チョクセツ</t>
    </rPh>
    <rPh sb="6" eb="8">
      <t>ニュウリョク</t>
    </rPh>
    <phoneticPr fontId="1"/>
  </si>
  <si>
    <t>簡易型</t>
    <rPh sb="0" eb="3">
      <t>カンイガタ</t>
    </rPh>
    <phoneticPr fontId="1"/>
  </si>
  <si>
    <t>特別簡易型</t>
    <rPh sb="0" eb="2">
      <t>トクベツ</t>
    </rPh>
    <rPh sb="2" eb="5">
      <t>カンイガタ</t>
    </rPh>
    <phoneticPr fontId="1"/>
  </si>
  <si>
    <t>土木一式工事</t>
    <rPh sb="0" eb="2">
      <t>ドボク</t>
    </rPh>
    <rPh sb="2" eb="4">
      <t>イッシキ</t>
    </rPh>
    <rPh sb="4" eb="6">
      <t>コウジ</t>
    </rPh>
    <phoneticPr fontId="1"/>
  </si>
  <si>
    <t>建築一式工事</t>
    <rPh sb="0" eb="2">
      <t>ケンチク</t>
    </rPh>
    <rPh sb="2" eb="4">
      <t>イッシキ</t>
    </rPh>
    <rPh sb="4" eb="6">
      <t>コウジ</t>
    </rPh>
    <phoneticPr fontId="1"/>
  </si>
  <si>
    <t>舗装工事</t>
    <rPh sb="0" eb="2">
      <t>ホソウ</t>
    </rPh>
    <rPh sb="2" eb="4">
      <t>コウジ</t>
    </rPh>
    <phoneticPr fontId="1"/>
  </si>
  <si>
    <t>電気工事</t>
    <rPh sb="0" eb="2">
      <t>デンキ</t>
    </rPh>
    <rPh sb="2" eb="4">
      <t>コウジ</t>
    </rPh>
    <phoneticPr fontId="1"/>
  </si>
  <si>
    <t>管工事</t>
    <rPh sb="0" eb="3">
      <t>カンコウジ</t>
    </rPh>
    <phoneticPr fontId="1"/>
  </si>
  <si>
    <t>水道施設工事</t>
    <rPh sb="0" eb="2">
      <t>スイドウ</t>
    </rPh>
    <rPh sb="2" eb="4">
      <t>シセツ</t>
    </rPh>
    <rPh sb="4" eb="6">
      <t>コウジ</t>
    </rPh>
    <phoneticPr fontId="1"/>
  </si>
  <si>
    <t>造園工事</t>
    <rPh sb="0" eb="2">
      <t>ゾウエン</t>
    </rPh>
    <rPh sb="2" eb="4">
      <t>コウジ</t>
    </rPh>
    <phoneticPr fontId="1"/>
  </si>
  <si>
    <t>技術士法「技術士試験」</t>
    <rPh sb="0" eb="2">
      <t>ギジュツ</t>
    </rPh>
    <rPh sb="2" eb="3">
      <t>シ</t>
    </rPh>
    <rPh sb="3" eb="4">
      <t>ホウ</t>
    </rPh>
    <rPh sb="5" eb="7">
      <t>ギジュツ</t>
    </rPh>
    <rPh sb="7" eb="8">
      <t>シ</t>
    </rPh>
    <rPh sb="8" eb="10">
      <t>シケン</t>
    </rPh>
    <phoneticPr fontId="1"/>
  </si>
  <si>
    <t>建築士法「建築士試験」</t>
    <rPh sb="0" eb="3">
      <t>ケンチクシ</t>
    </rPh>
    <rPh sb="3" eb="4">
      <t>ホウ</t>
    </rPh>
    <rPh sb="5" eb="8">
      <t>ケンチクシ</t>
    </rPh>
    <rPh sb="8" eb="10">
      <t>シケン</t>
    </rPh>
    <phoneticPr fontId="1"/>
  </si>
  <si>
    <t>水道緊急修繕実績年次</t>
    <rPh sb="0" eb="2">
      <t>スイドウ</t>
    </rPh>
    <rPh sb="2" eb="4">
      <t>キンキュウ</t>
    </rPh>
    <rPh sb="4" eb="6">
      <t>シュウゼン</t>
    </rPh>
    <rPh sb="6" eb="8">
      <t>ジッセキ</t>
    </rPh>
    <rPh sb="8" eb="10">
      <t>ネンジ</t>
    </rPh>
    <phoneticPr fontId="1"/>
  </si>
  <si>
    <t>指名停止の基準日</t>
    <rPh sb="0" eb="2">
      <t>シメイ</t>
    </rPh>
    <rPh sb="2" eb="4">
      <t>テイシ</t>
    </rPh>
    <rPh sb="5" eb="8">
      <t>キジュンビ</t>
    </rPh>
    <phoneticPr fontId="1"/>
  </si>
  <si>
    <t>CORINS施工実績</t>
    <rPh sb="6" eb="8">
      <t>セコウ</t>
    </rPh>
    <rPh sb="8" eb="10">
      <t>ジッセキ</t>
    </rPh>
    <phoneticPr fontId="1"/>
  </si>
  <si>
    <t>標準点</t>
    <rPh sb="0" eb="2">
      <t>ヒョウジュン</t>
    </rPh>
    <rPh sb="2" eb="3">
      <t>テン</t>
    </rPh>
    <phoneticPr fontId="1"/>
  </si>
  <si>
    <t>3　別記への記載事項（文面）</t>
    <rPh sb="2" eb="4">
      <t>ベッキ</t>
    </rPh>
    <rPh sb="6" eb="8">
      <t>キサイ</t>
    </rPh>
    <rPh sb="8" eb="10">
      <t>ジコウ</t>
    </rPh>
    <rPh sb="11" eb="12">
      <t>ブン</t>
    </rPh>
    <rPh sb="12" eb="13">
      <t>メン</t>
    </rPh>
    <phoneticPr fontId="1"/>
  </si>
  <si>
    <t>評価基準の変更・追加作業を時は、チェックを外す。確定となった時点でチェックを行う。（チェック忘れ十分注意すること！！）</t>
    <rPh sb="0" eb="2">
      <t>ヒョウカ</t>
    </rPh>
    <rPh sb="2" eb="4">
      <t>キジュン</t>
    </rPh>
    <rPh sb="5" eb="7">
      <t>ヘンコウ</t>
    </rPh>
    <rPh sb="8" eb="10">
      <t>ツイカ</t>
    </rPh>
    <rPh sb="10" eb="12">
      <t>サギョウ</t>
    </rPh>
    <rPh sb="13" eb="14">
      <t>トキ</t>
    </rPh>
    <rPh sb="21" eb="22">
      <t>ハズ</t>
    </rPh>
    <rPh sb="24" eb="26">
      <t>カクテイ</t>
    </rPh>
    <rPh sb="30" eb="32">
      <t>ジテン</t>
    </rPh>
    <rPh sb="38" eb="39">
      <t>オコナ</t>
    </rPh>
    <rPh sb="46" eb="47">
      <t>ワス</t>
    </rPh>
    <rPh sb="48" eb="50">
      <t>ジュウブン</t>
    </rPh>
    <rPh sb="50" eb="52">
      <t>チュウイ</t>
    </rPh>
    <phoneticPr fontId="1"/>
  </si>
  <si>
    <t>正規社員（採用時に29歳以下）の雇用実績とする。</t>
    <rPh sb="0" eb="2">
      <t>セイキ</t>
    </rPh>
    <rPh sb="2" eb="4">
      <t>シャイン</t>
    </rPh>
    <rPh sb="5" eb="8">
      <t>サイヨウジ</t>
    </rPh>
    <rPh sb="11" eb="12">
      <t>サイ</t>
    </rPh>
    <rPh sb="12" eb="14">
      <t>イカ</t>
    </rPh>
    <rPh sb="16" eb="18">
      <t>コヨウ</t>
    </rPh>
    <rPh sb="18" eb="20">
      <t>ジッセキ</t>
    </rPh>
    <phoneticPr fontId="1"/>
  </si>
  <si>
    <t>評価対象期間は、加算点申告表を提出する日の前日から過去5年間（60ヶ月）とする。</t>
    <rPh sb="0" eb="2">
      <t>ヒョウカ</t>
    </rPh>
    <rPh sb="2" eb="4">
      <t>タイショウ</t>
    </rPh>
    <rPh sb="4" eb="6">
      <t>キカン</t>
    </rPh>
    <rPh sb="8" eb="10">
      <t>カサン</t>
    </rPh>
    <rPh sb="10" eb="11">
      <t>テン</t>
    </rPh>
    <rPh sb="11" eb="13">
      <t>シンコク</t>
    </rPh>
    <rPh sb="13" eb="14">
      <t>ヒョウ</t>
    </rPh>
    <rPh sb="15" eb="17">
      <t>テイシュツ</t>
    </rPh>
    <rPh sb="19" eb="20">
      <t>ヒ</t>
    </rPh>
    <rPh sb="21" eb="23">
      <t>ゼンジツ</t>
    </rPh>
    <rPh sb="25" eb="27">
      <t>カコ</t>
    </rPh>
    <rPh sb="28" eb="30">
      <t>ネンカン</t>
    </rPh>
    <rPh sb="34" eb="35">
      <t>ゲツ</t>
    </rPh>
    <phoneticPr fontId="1"/>
  </si>
  <si>
    <t>評価対象期間は、加算点申告表を提出する日の前日から過去3年間（36ヶ月）とする。</t>
    <rPh sb="0" eb="2">
      <t>ヒョウカ</t>
    </rPh>
    <rPh sb="2" eb="4">
      <t>タイショウ</t>
    </rPh>
    <rPh sb="4" eb="6">
      <t>キカン</t>
    </rPh>
    <rPh sb="8" eb="10">
      <t>カサン</t>
    </rPh>
    <rPh sb="10" eb="11">
      <t>テン</t>
    </rPh>
    <rPh sb="11" eb="13">
      <t>シンコク</t>
    </rPh>
    <rPh sb="13" eb="14">
      <t>ヒョウ</t>
    </rPh>
    <rPh sb="15" eb="17">
      <t>テイシュツ</t>
    </rPh>
    <rPh sb="19" eb="20">
      <t>ヒ</t>
    </rPh>
    <rPh sb="21" eb="23">
      <t>ゼンジツ</t>
    </rPh>
    <rPh sb="25" eb="27">
      <t>カコ</t>
    </rPh>
    <rPh sb="28" eb="30">
      <t>ネンカン</t>
    </rPh>
    <rPh sb="34" eb="35">
      <t>ゲツ</t>
    </rPh>
    <phoneticPr fontId="1"/>
  </si>
  <si>
    <t>共通</t>
    <rPh sb="0" eb="2">
      <t>キョウツウ</t>
    </rPh>
    <phoneticPr fontId="1"/>
  </si>
  <si>
    <t>地域要件</t>
    <rPh sb="0" eb="2">
      <t>チイキ</t>
    </rPh>
    <rPh sb="2" eb="4">
      <t>ヨウケン</t>
    </rPh>
    <phoneticPr fontId="1"/>
  </si>
  <si>
    <t>選択</t>
    <rPh sb="0" eb="2">
      <t>センタク</t>
    </rPh>
    <phoneticPr fontId="1"/>
  </si>
  <si>
    <t>締結あり</t>
  </si>
  <si>
    <t>上記以外</t>
    <rPh sb="0" eb="2">
      <t>ジョウキ</t>
    </rPh>
    <rPh sb="2" eb="4">
      <t>イガイ</t>
    </rPh>
    <phoneticPr fontId="1"/>
  </si>
  <si>
    <t>安　城　市　長</t>
    <rPh sb="0" eb="1">
      <t>アン</t>
    </rPh>
    <rPh sb="2" eb="3">
      <t>シロ</t>
    </rPh>
    <rPh sb="4" eb="5">
      <t>シ</t>
    </rPh>
    <rPh sb="6" eb="7">
      <t>チョウ</t>
    </rPh>
    <phoneticPr fontId="1"/>
  </si>
  <si>
    <t>連絡者　担当者</t>
    <rPh sb="0" eb="2">
      <t>レンラク</t>
    </rPh>
    <rPh sb="2" eb="3">
      <t>シャ</t>
    </rPh>
    <rPh sb="4" eb="7">
      <t>タントウシャ</t>
    </rPh>
    <phoneticPr fontId="1"/>
  </si>
  <si>
    <t>電話番号</t>
    <rPh sb="0" eb="2">
      <t>デンワ</t>
    </rPh>
    <rPh sb="2" eb="4">
      <t>バンゴウ</t>
    </rPh>
    <phoneticPr fontId="1"/>
  </si>
  <si>
    <t>A 事　後　審　査　申　請</t>
    <rPh sb="2" eb="3">
      <t>コト</t>
    </rPh>
    <rPh sb="4" eb="5">
      <t>アト</t>
    </rPh>
    <rPh sb="6" eb="7">
      <t>シン</t>
    </rPh>
    <rPh sb="8" eb="9">
      <t>サ</t>
    </rPh>
    <rPh sb="10" eb="11">
      <t>サル</t>
    </rPh>
    <rPh sb="12" eb="13">
      <t>ショウ</t>
    </rPh>
    <phoneticPr fontId="1"/>
  </si>
  <si>
    <t>№</t>
    <phoneticPr fontId="1"/>
  </si>
  <si>
    <t>入力項目</t>
    <rPh sb="0" eb="2">
      <t>ニュウリョク</t>
    </rPh>
    <rPh sb="2" eb="4">
      <t>コウモク</t>
    </rPh>
    <phoneticPr fontId="1"/>
  </si>
  <si>
    <t>入力条件</t>
    <rPh sb="0" eb="2">
      <t>ニュウリョク</t>
    </rPh>
    <rPh sb="2" eb="4">
      <t>ジョウケン</t>
    </rPh>
    <phoneticPr fontId="1"/>
  </si>
  <si>
    <t>備考</t>
    <rPh sb="0" eb="2">
      <t>ビコウ</t>
    </rPh>
    <phoneticPr fontId="1"/>
  </si>
  <si>
    <t>公告日</t>
    <rPh sb="0" eb="2">
      <t>コウコク</t>
    </rPh>
    <rPh sb="2" eb="3">
      <t>ビ</t>
    </rPh>
    <phoneticPr fontId="1"/>
  </si>
  <si>
    <t>なお、地方自治法施行令（昭和２２年政令第１６号）第１６７条の４の規定に該当する者でないこと及び添付書類の内容について事実と相違ないことを誓約します。</t>
    <phoneticPr fontId="1"/>
  </si>
  <si>
    <t>B　事後審査申請書への記載事項（文面）</t>
    <rPh sb="2" eb="4">
      <t>ジゴ</t>
    </rPh>
    <rPh sb="4" eb="6">
      <t>シンサ</t>
    </rPh>
    <rPh sb="6" eb="9">
      <t>シンセイショ</t>
    </rPh>
    <rPh sb="11" eb="13">
      <t>キサイ</t>
    </rPh>
    <rPh sb="13" eb="15">
      <t>ジコウ</t>
    </rPh>
    <rPh sb="16" eb="17">
      <t>ブン</t>
    </rPh>
    <rPh sb="17" eb="18">
      <t>メン</t>
    </rPh>
    <phoneticPr fontId="1"/>
  </si>
  <si>
    <t>記</t>
    <rPh sb="0" eb="1">
      <t>キ</t>
    </rPh>
    <phoneticPr fontId="1"/>
  </si>
  <si>
    <t>２　添付書類</t>
    <rPh sb="2" eb="4">
      <t>テンプ</t>
    </rPh>
    <rPh sb="4" eb="6">
      <t>ショルイ</t>
    </rPh>
    <phoneticPr fontId="1"/>
  </si>
  <si>
    <t>評価項目に関する書類</t>
    <rPh sb="0" eb="2">
      <t>ヒョウカ</t>
    </rPh>
    <rPh sb="2" eb="4">
      <t>コウモク</t>
    </rPh>
    <rPh sb="5" eb="6">
      <t>カン</t>
    </rPh>
    <rPh sb="8" eb="10">
      <t>ショルイ</t>
    </rPh>
    <phoneticPr fontId="1"/>
  </si>
  <si>
    <t>様式第１</t>
    <rPh sb="0" eb="2">
      <t>ヨウシキ</t>
    </rPh>
    <rPh sb="2" eb="3">
      <t>ダイ</t>
    </rPh>
    <phoneticPr fontId="1"/>
  </si>
  <si>
    <t>コリンズ登録番号</t>
    <rPh sb="4" eb="6">
      <t>トウロク</t>
    </rPh>
    <rPh sb="6" eb="8">
      <t>バンゴウ</t>
    </rPh>
    <phoneticPr fontId="1"/>
  </si>
  <si>
    <t>工事（契約）番号</t>
    <rPh sb="0" eb="2">
      <t>コウジ</t>
    </rPh>
    <rPh sb="3" eb="5">
      <t>ケイヤク</t>
    </rPh>
    <rPh sb="6" eb="8">
      <t>バンゴウ</t>
    </rPh>
    <phoneticPr fontId="1"/>
  </si>
  <si>
    <t>発注機関名</t>
    <rPh sb="0" eb="2">
      <t>ハッチュウ</t>
    </rPh>
    <rPh sb="2" eb="4">
      <t>キカン</t>
    </rPh>
    <rPh sb="4" eb="5">
      <t>メイ</t>
    </rPh>
    <phoneticPr fontId="1"/>
  </si>
  <si>
    <t>契約金額</t>
    <rPh sb="0" eb="2">
      <t>ケイヤク</t>
    </rPh>
    <rPh sb="2" eb="4">
      <t>キンガク</t>
    </rPh>
    <phoneticPr fontId="1"/>
  </si>
  <si>
    <t>工事概要</t>
    <rPh sb="0" eb="2">
      <t>コウジ</t>
    </rPh>
    <rPh sb="2" eb="4">
      <t>ガイヨウ</t>
    </rPh>
    <phoneticPr fontId="1"/>
  </si>
  <si>
    <t>雇用実績</t>
    <rPh sb="0" eb="2">
      <t>コヨウ</t>
    </rPh>
    <rPh sb="2" eb="4">
      <t>ジッセキ</t>
    </rPh>
    <phoneticPr fontId="1"/>
  </si>
  <si>
    <t>判定</t>
    <rPh sb="0" eb="2">
      <t>ハンテイ</t>
    </rPh>
    <phoneticPr fontId="1"/>
  </si>
  <si>
    <t>有</t>
    <rPh sb="0" eb="1">
      <t>アリ</t>
    </rPh>
    <phoneticPr fontId="1"/>
  </si>
  <si>
    <t>無</t>
    <rPh sb="0" eb="1">
      <t>ナ</t>
    </rPh>
    <phoneticPr fontId="1"/>
  </si>
  <si>
    <t>障害者雇用</t>
    <rPh sb="0" eb="3">
      <t>ショウガイシャ</t>
    </rPh>
    <rPh sb="3" eb="5">
      <t>コヨウ</t>
    </rPh>
    <phoneticPr fontId="1"/>
  </si>
  <si>
    <t>建設機械</t>
    <rPh sb="0" eb="2">
      <t>ケンセツ</t>
    </rPh>
    <rPh sb="2" eb="4">
      <t>キカイ</t>
    </rPh>
    <phoneticPr fontId="1"/>
  </si>
  <si>
    <t>申請日</t>
    <rPh sb="0" eb="2">
      <t>シンセイ</t>
    </rPh>
    <rPh sb="2" eb="3">
      <t>ビ</t>
    </rPh>
    <phoneticPr fontId="1"/>
  </si>
  <si>
    <t>共通記載事項（直接入力/記載文章確認欄）</t>
    <rPh sb="0" eb="2">
      <t>キョウツウ</t>
    </rPh>
    <rPh sb="2" eb="4">
      <t>キサイ</t>
    </rPh>
    <rPh sb="4" eb="6">
      <t>ジコウ</t>
    </rPh>
    <rPh sb="7" eb="9">
      <t>チョクセツ</t>
    </rPh>
    <rPh sb="9" eb="11">
      <t>ニュウリョク</t>
    </rPh>
    <rPh sb="12" eb="14">
      <t>キサイ</t>
    </rPh>
    <rPh sb="14" eb="16">
      <t>ブンショウ</t>
    </rPh>
    <rPh sb="16" eb="18">
      <t>カクニン</t>
    </rPh>
    <rPh sb="18" eb="19">
      <t>ラン</t>
    </rPh>
    <phoneticPr fontId="1"/>
  </si>
  <si>
    <t>評価項目及び評価基準－(2)配置予定技術者の能力に関する事項－注意（直接入力/記載文書確認欄）</t>
    <rPh sb="14" eb="16">
      <t>ハイチ</t>
    </rPh>
    <rPh sb="16" eb="18">
      <t>ヨテイ</t>
    </rPh>
    <rPh sb="18" eb="21">
      <t>ギジュツシャ</t>
    </rPh>
    <rPh sb="22" eb="24">
      <t>ノウリョク</t>
    </rPh>
    <rPh sb="25" eb="26">
      <t>カン</t>
    </rPh>
    <rPh sb="28" eb="30">
      <t>ジコウ</t>
    </rPh>
    <rPh sb="31" eb="33">
      <t>チュウイ</t>
    </rPh>
    <phoneticPr fontId="1"/>
  </si>
  <si>
    <t>評価項目及び評価基準－(3)地域精通度・地域貢献度等に関する事項－評価基準（応急危険度判定士）（選択表示/記載文書確認欄）</t>
    <rPh sb="33" eb="35">
      <t>ヒョウカ</t>
    </rPh>
    <rPh sb="35" eb="37">
      <t>キジュン</t>
    </rPh>
    <rPh sb="38" eb="40">
      <t>オウキュウ</t>
    </rPh>
    <rPh sb="40" eb="43">
      <t>キケンド</t>
    </rPh>
    <rPh sb="43" eb="46">
      <t>ハンテイシ</t>
    </rPh>
    <phoneticPr fontId="1"/>
  </si>
  <si>
    <t xml:space="preserve">評価基準
（建築一式用）
（水道施設用）
</t>
    <rPh sb="0" eb="2">
      <t>ヒョウカ</t>
    </rPh>
    <rPh sb="2" eb="4">
      <t>キジュン</t>
    </rPh>
    <rPh sb="6" eb="8">
      <t>ケンチク</t>
    </rPh>
    <rPh sb="8" eb="10">
      <t>イッシキ</t>
    </rPh>
    <rPh sb="10" eb="11">
      <t>ヨウ</t>
    </rPh>
    <rPh sb="14" eb="16">
      <t>スイドウ</t>
    </rPh>
    <rPh sb="16" eb="18">
      <t>シセツ</t>
    </rPh>
    <rPh sb="18" eb="19">
      <t>ヨウ</t>
    </rPh>
    <phoneticPr fontId="1"/>
  </si>
  <si>
    <t>(業種：土木一式工事）</t>
    <rPh sb="1" eb="3">
      <t>ギョウシュ</t>
    </rPh>
    <rPh sb="4" eb="6">
      <t>ドボク</t>
    </rPh>
    <rPh sb="6" eb="8">
      <t>イッシキ</t>
    </rPh>
    <rPh sb="8" eb="10">
      <t>コウジ</t>
    </rPh>
    <phoneticPr fontId="1"/>
  </si>
  <si>
    <t>市外要件</t>
    <rPh sb="0" eb="2">
      <t>シガイ</t>
    </rPh>
    <rPh sb="2" eb="4">
      <t>ヨウケン</t>
    </rPh>
    <phoneticPr fontId="1"/>
  </si>
  <si>
    <t>（業種：建築一式工事）</t>
    <rPh sb="1" eb="3">
      <t>ギョウシュ</t>
    </rPh>
    <rPh sb="4" eb="6">
      <t>ケンチク</t>
    </rPh>
    <rPh sb="6" eb="8">
      <t>イッシキ</t>
    </rPh>
    <rPh sb="8" eb="10">
      <t>コウジ</t>
    </rPh>
    <phoneticPr fontId="1"/>
  </si>
  <si>
    <t>代表者氏名</t>
    <rPh sb="0" eb="3">
      <t>ダイヒョウシャ</t>
    </rPh>
    <rPh sb="3" eb="5">
      <t>シメイ</t>
    </rPh>
    <phoneticPr fontId="1"/>
  </si>
  <si>
    <t>減点＝入札者が申告した加算点－審査した加算点</t>
    <rPh sb="0" eb="2">
      <t>ゲンテン</t>
    </rPh>
    <rPh sb="3" eb="6">
      <t>ニュウサツシャ</t>
    </rPh>
    <rPh sb="7" eb="9">
      <t>シンコク</t>
    </rPh>
    <rPh sb="11" eb="13">
      <t>カサン</t>
    </rPh>
    <rPh sb="13" eb="14">
      <t>テン</t>
    </rPh>
    <rPh sb="15" eb="17">
      <t>シンサ</t>
    </rPh>
    <rPh sb="19" eb="21">
      <t>カサン</t>
    </rPh>
    <rPh sb="21" eb="22">
      <t>テン</t>
    </rPh>
    <phoneticPr fontId="1"/>
  </si>
  <si>
    <t>評価基準の変更・追加作業を行う時は、チェックを外す。確定となった時点でチェックを行う。（チェック忘れ十分注意すること！！）</t>
    <rPh sb="0" eb="2">
      <t>ヒョウカ</t>
    </rPh>
    <rPh sb="2" eb="4">
      <t>キジュン</t>
    </rPh>
    <rPh sb="5" eb="7">
      <t>ヘンコウ</t>
    </rPh>
    <rPh sb="8" eb="10">
      <t>ツイカ</t>
    </rPh>
    <rPh sb="10" eb="12">
      <t>サギョウ</t>
    </rPh>
    <rPh sb="13" eb="14">
      <t>オコナ</t>
    </rPh>
    <rPh sb="15" eb="16">
      <t>トキ</t>
    </rPh>
    <rPh sb="23" eb="24">
      <t>ハズ</t>
    </rPh>
    <rPh sb="26" eb="28">
      <t>カクテイ</t>
    </rPh>
    <rPh sb="32" eb="34">
      <t>ジテン</t>
    </rPh>
    <rPh sb="40" eb="41">
      <t>オコナ</t>
    </rPh>
    <rPh sb="48" eb="49">
      <t>ワス</t>
    </rPh>
    <rPh sb="50" eb="52">
      <t>ジュウブン</t>
    </rPh>
    <rPh sb="52" eb="54">
      <t>チュウイ</t>
    </rPh>
    <phoneticPr fontId="1"/>
  </si>
  <si>
    <t>年度</t>
    <rPh sb="0" eb="2">
      <t>ネンド</t>
    </rPh>
    <phoneticPr fontId="1"/>
  </si>
  <si>
    <t>4～6月</t>
    <rPh sb="3" eb="4">
      <t>ガツ</t>
    </rPh>
    <phoneticPr fontId="1"/>
  </si>
  <si>
    <t>7～3月</t>
    <rPh sb="3" eb="4">
      <t>ガツ</t>
    </rPh>
    <phoneticPr fontId="1"/>
  </si>
  <si>
    <t>公告日</t>
    <rPh sb="0" eb="2">
      <t>コウコク</t>
    </rPh>
    <rPh sb="2" eb="3">
      <t>ヒ</t>
    </rPh>
    <phoneticPr fontId="1"/>
  </si>
  <si>
    <t>万円（税込）</t>
    <rPh sb="0" eb="2">
      <t>マンエン</t>
    </rPh>
    <rPh sb="3" eb="5">
      <t>ゼイコ</t>
    </rPh>
    <phoneticPr fontId="1"/>
  </si>
  <si>
    <t>水道緊急修繕
実績年次</t>
    <phoneticPr fontId="1"/>
  </si>
  <si>
    <t>災害対策業務委託
締結年次</t>
    <rPh sb="0" eb="2">
      <t>サイガイ</t>
    </rPh>
    <rPh sb="2" eb="4">
      <t>タイサク</t>
    </rPh>
    <rPh sb="4" eb="6">
      <t>ギョウム</t>
    </rPh>
    <rPh sb="6" eb="8">
      <t>イタク</t>
    </rPh>
    <rPh sb="9" eb="11">
      <t>テイケツ</t>
    </rPh>
    <rPh sb="11" eb="13">
      <t>ネンジ</t>
    </rPh>
    <phoneticPr fontId="1"/>
  </si>
  <si>
    <t>災害対策業務委託</t>
    <rPh sb="0" eb="2">
      <t>サイガイ</t>
    </rPh>
    <rPh sb="2" eb="4">
      <t>タイサク</t>
    </rPh>
    <rPh sb="4" eb="6">
      <t>ギョウム</t>
    </rPh>
    <rPh sb="6" eb="8">
      <t>イタク</t>
    </rPh>
    <phoneticPr fontId="1"/>
  </si>
  <si>
    <t>自動入力</t>
    <rPh sb="0" eb="2">
      <t>ジドウ</t>
    </rPh>
    <rPh sb="2" eb="4">
      <t>ニュウリョク</t>
    </rPh>
    <phoneticPr fontId="1"/>
  </si>
  <si>
    <t>設計額(税込)÷２（100万円以下切捨）</t>
    <rPh sb="0" eb="2">
      <t>セッケイ</t>
    </rPh>
    <rPh sb="2" eb="3">
      <t>ガク</t>
    </rPh>
    <rPh sb="4" eb="6">
      <t>ゼイコ</t>
    </rPh>
    <rPh sb="13" eb="15">
      <t>マンエン</t>
    </rPh>
    <rPh sb="15" eb="17">
      <t>イカ</t>
    </rPh>
    <rPh sb="17" eb="19">
      <t>キリス</t>
    </rPh>
    <phoneticPr fontId="1"/>
  </si>
  <si>
    <t>自動入力</t>
    <rPh sb="0" eb="2">
      <t>ジドウ</t>
    </rPh>
    <rPh sb="2" eb="4">
      <t>ニュウリョク</t>
    </rPh>
    <phoneticPr fontId="1"/>
  </si>
  <si>
    <t>右のセル選択</t>
    <rPh sb="0" eb="1">
      <t>ミギ</t>
    </rPh>
    <rPh sb="4" eb="6">
      <t>センタク</t>
    </rPh>
    <phoneticPr fontId="1"/>
  </si>
  <si>
    <t>変更がない限り修正しない</t>
    <rPh sb="0" eb="2">
      <t>ヘンコウ</t>
    </rPh>
    <rPh sb="5" eb="6">
      <t>カギ</t>
    </rPh>
    <rPh sb="7" eb="9">
      <t>シュウセイ</t>
    </rPh>
    <phoneticPr fontId="1"/>
  </si>
  <si>
    <t>入力箇所</t>
    <rPh sb="0" eb="2">
      <t>ニュウリョク</t>
    </rPh>
    <rPh sb="2" eb="4">
      <t>カショ</t>
    </rPh>
    <phoneticPr fontId="1"/>
  </si>
  <si>
    <t>選択入力</t>
    <rPh sb="0" eb="2">
      <t>センタク</t>
    </rPh>
    <rPh sb="2" eb="4">
      <t>ニュウリョク</t>
    </rPh>
    <phoneticPr fontId="1"/>
  </si>
  <si>
    <t>CORINS施工実績</t>
    <rPh sb="6" eb="8">
      <t>セコウ</t>
    </rPh>
    <rPh sb="8" eb="10">
      <t>ジッセキ</t>
    </rPh>
    <phoneticPr fontId="1"/>
  </si>
  <si>
    <t>・障害者雇用者状況報告書の写し</t>
    <rPh sb="1" eb="4">
      <t>ショウガイシャ</t>
    </rPh>
    <rPh sb="4" eb="6">
      <t>コヨウ</t>
    </rPh>
    <rPh sb="6" eb="7">
      <t>シャ</t>
    </rPh>
    <rPh sb="7" eb="9">
      <t>ジョウキョウ</t>
    </rPh>
    <rPh sb="9" eb="12">
      <t>ホウコクショ</t>
    </rPh>
    <rPh sb="13" eb="14">
      <t>ウツ</t>
    </rPh>
    <phoneticPr fontId="1"/>
  </si>
  <si>
    <t>入札参加申請書に記載された加算点対象技術者の変更については、病気、死亡、退職その他やむを得ない理由がある場合以外は認めない。</t>
    <rPh sb="0" eb="2">
      <t>ニュウサツ</t>
    </rPh>
    <rPh sb="2" eb="4">
      <t>サンカ</t>
    </rPh>
    <rPh sb="4" eb="6">
      <t>シンセイ</t>
    </rPh>
    <rPh sb="6" eb="7">
      <t>ショ</t>
    </rPh>
    <rPh sb="8" eb="10">
      <t>キサイ</t>
    </rPh>
    <rPh sb="13" eb="15">
      <t>カサン</t>
    </rPh>
    <rPh sb="15" eb="16">
      <t>テン</t>
    </rPh>
    <rPh sb="16" eb="18">
      <t>タイショウ</t>
    </rPh>
    <rPh sb="18" eb="21">
      <t>ギジュツシャ</t>
    </rPh>
    <rPh sb="22" eb="24">
      <t>ヘンコウ</t>
    </rPh>
    <rPh sb="30" eb="32">
      <t>ビョウキ</t>
    </rPh>
    <rPh sb="33" eb="35">
      <t>シボウ</t>
    </rPh>
    <rPh sb="36" eb="38">
      <t>タイショク</t>
    </rPh>
    <rPh sb="40" eb="41">
      <t>タ</t>
    </rPh>
    <rPh sb="44" eb="45">
      <t>エ</t>
    </rPh>
    <rPh sb="47" eb="49">
      <t>リユウ</t>
    </rPh>
    <rPh sb="52" eb="54">
      <t>バアイ</t>
    </rPh>
    <rPh sb="54" eb="56">
      <t>イガイ</t>
    </rPh>
    <rPh sb="57" eb="58">
      <t>ミト</t>
    </rPh>
    <phoneticPr fontId="1"/>
  </si>
  <si>
    <t>校閲⇒ブックの保護　パスワード：kensa</t>
    <rPh sb="0" eb="2">
      <t>コウエツ</t>
    </rPh>
    <rPh sb="7" eb="9">
      <t>ホゴ</t>
    </rPh>
    <phoneticPr fontId="24"/>
  </si>
  <si>
    <t>最大</t>
    <rPh sb="0" eb="2">
      <t>サイダイ</t>
    </rPh>
    <phoneticPr fontId="1"/>
  </si>
  <si>
    <t>市内ﾏｲﾅｽ</t>
    <rPh sb="0" eb="2">
      <t>シナイ</t>
    </rPh>
    <phoneticPr fontId="1"/>
  </si>
  <si>
    <t>土/建/水以外ﾏｲﾅｽ</t>
    <rPh sb="0" eb="1">
      <t>ド</t>
    </rPh>
    <rPh sb="2" eb="3">
      <t>ケン</t>
    </rPh>
    <rPh sb="4" eb="5">
      <t>スイ</t>
    </rPh>
    <rPh sb="5" eb="7">
      <t>イガイ</t>
    </rPh>
    <phoneticPr fontId="1"/>
  </si>
  <si>
    <t>加算最大点</t>
    <rPh sb="0" eb="2">
      <t>カサン</t>
    </rPh>
    <rPh sb="2" eb="4">
      <t>サイダイ</t>
    </rPh>
    <rPh sb="4" eb="5">
      <t>テン</t>
    </rPh>
    <phoneticPr fontId="1"/>
  </si>
  <si>
    <t>計</t>
    <rPh sb="0" eb="1">
      <t>ケイ</t>
    </rPh>
    <phoneticPr fontId="1"/>
  </si>
  <si>
    <t>・最新の経営規模等評価結果通知書の写し</t>
    <rPh sb="1" eb="3">
      <t>サイシン</t>
    </rPh>
    <rPh sb="4" eb="6">
      <t>ケイエイ</t>
    </rPh>
    <rPh sb="6" eb="8">
      <t>キボ</t>
    </rPh>
    <rPh sb="8" eb="9">
      <t>トウ</t>
    </rPh>
    <rPh sb="9" eb="11">
      <t>ヒョウカ</t>
    </rPh>
    <rPh sb="11" eb="13">
      <t>ケッカ</t>
    </rPh>
    <rPh sb="13" eb="16">
      <t>ツウチショ</t>
    </rPh>
    <rPh sb="17" eb="18">
      <t>ウツ</t>
    </rPh>
    <phoneticPr fontId="1"/>
  </si>
  <si>
    <t>所 在 地</t>
    <rPh sb="0" eb="1">
      <t>トコロ</t>
    </rPh>
    <rPh sb="2" eb="3">
      <t>ザイ</t>
    </rPh>
    <rPh sb="4" eb="5">
      <t>チ</t>
    </rPh>
    <phoneticPr fontId="1"/>
  </si>
  <si>
    <t>名　　称</t>
    <rPh sb="0" eb="1">
      <t>ナ</t>
    </rPh>
    <rPh sb="3" eb="4">
      <t>ショウ</t>
    </rPh>
    <phoneticPr fontId="1"/>
  </si>
  <si>
    <t>１級国家資格</t>
    <rPh sb="1" eb="2">
      <t>キュウ</t>
    </rPh>
    <rPh sb="2" eb="4">
      <t>コッカ</t>
    </rPh>
    <rPh sb="4" eb="6">
      <t>シカク</t>
    </rPh>
    <phoneticPr fontId="1"/>
  </si>
  <si>
    <t>２級国家資格</t>
    <rPh sb="1" eb="2">
      <t>キュウ</t>
    </rPh>
    <rPh sb="2" eb="4">
      <t>コッカ</t>
    </rPh>
    <rPh sb="4" eb="6">
      <t>シカク</t>
    </rPh>
    <phoneticPr fontId="1"/>
  </si>
  <si>
    <t>法定雇用率以上</t>
    <rPh sb="0" eb="2">
      <t>ホウテイ</t>
    </rPh>
    <rPh sb="2" eb="4">
      <t>コヨウ</t>
    </rPh>
    <rPh sb="4" eb="5">
      <t>リツ</t>
    </rPh>
    <rPh sb="5" eb="7">
      <t>イジョウ</t>
    </rPh>
    <phoneticPr fontId="1"/>
  </si>
  <si>
    <t>取組が１つ</t>
    <rPh sb="0" eb="2">
      <t>トリクミ</t>
    </rPh>
    <phoneticPr fontId="1"/>
  </si>
  <si>
    <t>以下の実績が１つ以上ある場合、いずれかに対し加点する。</t>
    <rPh sb="0" eb="2">
      <t>イカ</t>
    </rPh>
    <rPh sb="3" eb="5">
      <t>ジッセキ</t>
    </rPh>
    <rPh sb="8" eb="10">
      <t>イジョウ</t>
    </rPh>
    <rPh sb="12" eb="14">
      <t>バアイ</t>
    </rPh>
    <rPh sb="20" eb="21">
      <t>タイ</t>
    </rPh>
    <rPh sb="22" eb="24">
      <t>カテン</t>
    </rPh>
    <phoneticPr fontId="1"/>
  </si>
  <si>
    <t>いかなる場合においても、点数の合算は行わない。</t>
    <rPh sb="4" eb="6">
      <t>バアイ</t>
    </rPh>
    <rPh sb="12" eb="14">
      <t>テンスウ</t>
    </rPh>
    <rPh sb="15" eb="17">
      <t>ガッサン</t>
    </rPh>
    <rPh sb="18" eb="19">
      <t>オコナ</t>
    </rPh>
    <phoneticPr fontId="1"/>
  </si>
  <si>
    <t>（1）正規社員（資格取得時に35歳以下）が1級国家資格を取得した実績</t>
    <phoneticPr fontId="1"/>
  </si>
  <si>
    <t>（2）正規社員（資格取得時に29歳以下）が2級国家資格を取得した実績</t>
    <phoneticPr fontId="1"/>
  </si>
  <si>
    <t>３台以上</t>
    <rPh sb="1" eb="2">
      <t>ダイ</t>
    </rPh>
    <rPh sb="2" eb="4">
      <t>イジョウ</t>
    </rPh>
    <phoneticPr fontId="1"/>
  </si>
  <si>
    <t>別記２評価項目及び評価項目（3）地域精通度・地域貢献度等　【評価項目】</t>
    <rPh sb="0" eb="2">
      <t>ベッキ</t>
    </rPh>
    <rPh sb="3" eb="5">
      <t>ヒョウカ</t>
    </rPh>
    <rPh sb="5" eb="7">
      <t>コウモク</t>
    </rPh>
    <rPh sb="7" eb="8">
      <t>オヨ</t>
    </rPh>
    <rPh sb="9" eb="11">
      <t>ヒョウカ</t>
    </rPh>
    <rPh sb="11" eb="13">
      <t>コウモク</t>
    </rPh>
    <rPh sb="16" eb="18">
      <t>チイキ</t>
    </rPh>
    <rPh sb="18" eb="20">
      <t>セイツウ</t>
    </rPh>
    <rPh sb="20" eb="21">
      <t>ド</t>
    </rPh>
    <rPh sb="22" eb="24">
      <t>チイキ</t>
    </rPh>
    <rPh sb="24" eb="26">
      <t>コウケン</t>
    </rPh>
    <rPh sb="26" eb="27">
      <t>ド</t>
    </rPh>
    <rPh sb="27" eb="28">
      <t>トウ</t>
    </rPh>
    <rPh sb="30" eb="32">
      <t>ヒョウカ</t>
    </rPh>
    <rPh sb="32" eb="34">
      <t>コウモク</t>
    </rPh>
    <phoneticPr fontId="1"/>
  </si>
  <si>
    <t>別記２評価項目及び評価項目（3）地域精通度・地域貢献度等に関する【注意事項】</t>
    <rPh sb="0" eb="2">
      <t>ベッキ</t>
    </rPh>
    <rPh sb="3" eb="5">
      <t>ヒョウカ</t>
    </rPh>
    <rPh sb="5" eb="7">
      <t>コウモク</t>
    </rPh>
    <rPh sb="7" eb="8">
      <t>オヨ</t>
    </rPh>
    <rPh sb="9" eb="11">
      <t>ヒョウカ</t>
    </rPh>
    <rPh sb="11" eb="13">
      <t>コウモク</t>
    </rPh>
    <rPh sb="16" eb="18">
      <t>チイキ</t>
    </rPh>
    <rPh sb="18" eb="20">
      <t>セイツウ</t>
    </rPh>
    <rPh sb="20" eb="21">
      <t>ド</t>
    </rPh>
    <rPh sb="22" eb="24">
      <t>チイキ</t>
    </rPh>
    <rPh sb="24" eb="26">
      <t>コウケン</t>
    </rPh>
    <rPh sb="26" eb="27">
      <t>ド</t>
    </rPh>
    <rPh sb="27" eb="28">
      <t>トウ</t>
    </rPh>
    <rPh sb="29" eb="30">
      <t>カン</t>
    </rPh>
    <rPh sb="33" eb="35">
      <t>チュウイ</t>
    </rPh>
    <rPh sb="35" eb="37">
      <t>ジコウ</t>
    </rPh>
    <phoneticPr fontId="1"/>
  </si>
  <si>
    <r>
      <rPr>
        <sz val="12"/>
        <color theme="1"/>
        <rFont val="ＭＳ 明朝"/>
        <family val="1"/>
        <charset val="128"/>
      </rPr>
      <t xml:space="preserve">ア </t>
    </r>
    <r>
      <rPr>
        <sz val="12"/>
        <color theme="1"/>
        <rFont val="ＭＳ Ｐ明朝"/>
        <family val="1"/>
        <charset val="128"/>
      </rPr>
      <t>様式第１</t>
    </r>
    <rPh sb="2" eb="4">
      <t>ヨウシキ</t>
    </rPh>
    <rPh sb="4" eb="5">
      <t>ダイ</t>
    </rPh>
    <phoneticPr fontId="1"/>
  </si>
  <si>
    <t>施工実績</t>
    <rPh sb="0" eb="2">
      <t>セコウ</t>
    </rPh>
    <rPh sb="2" eb="4">
      <t>ジッセキ</t>
    </rPh>
    <phoneticPr fontId="1"/>
  </si>
  <si>
    <t>愛知県ファミリー・フレンドリー企業登録</t>
    <rPh sb="17" eb="19">
      <t>トウロク</t>
    </rPh>
    <phoneticPr fontId="1"/>
  </si>
  <si>
    <t>女性の活躍促進宣言</t>
    <rPh sb="0" eb="2">
      <t>ジョセイ</t>
    </rPh>
    <rPh sb="3" eb="5">
      <t>カツヤク</t>
    </rPh>
    <rPh sb="5" eb="7">
      <t>ソクシン</t>
    </rPh>
    <rPh sb="7" eb="9">
      <t>センゲン</t>
    </rPh>
    <phoneticPr fontId="1"/>
  </si>
  <si>
    <t>保護観察対象者の雇用実績</t>
    <rPh sb="0" eb="2">
      <t>ホゴ</t>
    </rPh>
    <rPh sb="2" eb="4">
      <t>カンサツ</t>
    </rPh>
    <rPh sb="4" eb="7">
      <t>タイショウシャ</t>
    </rPh>
    <rPh sb="8" eb="10">
      <t>コヨウ</t>
    </rPh>
    <rPh sb="10" eb="12">
      <t>ジッセキ</t>
    </rPh>
    <phoneticPr fontId="1"/>
  </si>
  <si>
    <t>エコアクション21又はISO14001の取得</t>
    <rPh sb="20" eb="22">
      <t>シュトク</t>
    </rPh>
    <phoneticPr fontId="1"/>
  </si>
  <si>
    <t>建設機械の保有</t>
    <rPh sb="0" eb="2">
      <t>ケンセツ</t>
    </rPh>
    <rPh sb="2" eb="4">
      <t>キカイ</t>
    </rPh>
    <rPh sb="5" eb="7">
      <t>ホユウ</t>
    </rPh>
    <phoneticPr fontId="1"/>
  </si>
  <si>
    <t>資格の種類</t>
    <rPh sb="0" eb="2">
      <t>シカク</t>
    </rPh>
    <rPh sb="3" eb="5">
      <t>シュルイ</t>
    </rPh>
    <phoneticPr fontId="1"/>
  </si>
  <si>
    <t>愛知県被災建築物応急危険度判定士</t>
    <rPh sb="3" eb="5">
      <t>ヒサイ</t>
    </rPh>
    <rPh sb="5" eb="8">
      <t>ケンチクブツ</t>
    </rPh>
    <rPh sb="8" eb="10">
      <t>オウキュウ</t>
    </rPh>
    <rPh sb="10" eb="13">
      <t>キケンド</t>
    </rPh>
    <rPh sb="13" eb="16">
      <t>ハンテイシ</t>
    </rPh>
    <phoneticPr fontId="1"/>
  </si>
  <si>
    <t>別紙</t>
    <rPh sb="0" eb="2">
      <t>ベッシ</t>
    </rPh>
    <phoneticPr fontId="24"/>
  </si>
  <si>
    <t>評価対象とする国家資格</t>
    <rPh sb="0" eb="2">
      <t>ヒョウカ</t>
    </rPh>
    <rPh sb="2" eb="4">
      <t>タイショウ</t>
    </rPh>
    <rPh sb="7" eb="9">
      <t>コッカ</t>
    </rPh>
    <rPh sb="9" eb="11">
      <t>シカク</t>
    </rPh>
    <phoneticPr fontId="24"/>
  </si>
  <si>
    <t>国家資格の取得実績及び保有については、表１の各建設業の種類に応じた資格を評価対象とする。</t>
    <rPh sb="0" eb="2">
      <t>コッカ</t>
    </rPh>
    <rPh sb="2" eb="4">
      <t>シカク</t>
    </rPh>
    <rPh sb="5" eb="7">
      <t>シュトク</t>
    </rPh>
    <rPh sb="7" eb="9">
      <t>ジッセキ</t>
    </rPh>
    <rPh sb="9" eb="10">
      <t>オヨ</t>
    </rPh>
    <rPh sb="11" eb="13">
      <t>ホユウ</t>
    </rPh>
    <rPh sb="19" eb="20">
      <t>ヒョウ</t>
    </rPh>
    <rPh sb="22" eb="23">
      <t>カク</t>
    </rPh>
    <rPh sb="23" eb="26">
      <t>ケンセツギョウ</t>
    </rPh>
    <rPh sb="27" eb="29">
      <t>シュルイ</t>
    </rPh>
    <rPh sb="30" eb="31">
      <t>オウ</t>
    </rPh>
    <rPh sb="31" eb="32">
      <t>テキオウ</t>
    </rPh>
    <rPh sb="33" eb="35">
      <t>シカク</t>
    </rPh>
    <rPh sb="36" eb="38">
      <t>ヒョウカ</t>
    </rPh>
    <rPh sb="38" eb="40">
      <t>タイショウ</t>
    </rPh>
    <phoneticPr fontId="24"/>
  </si>
  <si>
    <t>資格区分</t>
    <rPh sb="0" eb="2">
      <t>シカク</t>
    </rPh>
    <rPh sb="2" eb="4">
      <t>クブン</t>
    </rPh>
    <phoneticPr fontId="24"/>
  </si>
  <si>
    <t>資格等の種類</t>
    <rPh sb="0" eb="2">
      <t>シカク</t>
    </rPh>
    <rPh sb="2" eb="3">
      <t>トウ</t>
    </rPh>
    <rPh sb="4" eb="6">
      <t>シュルイ</t>
    </rPh>
    <phoneticPr fontId="24"/>
  </si>
  <si>
    <t>土木一式</t>
    <rPh sb="0" eb="2">
      <t>ドボク</t>
    </rPh>
    <rPh sb="2" eb="4">
      <t>イッシキ</t>
    </rPh>
    <phoneticPr fontId="24"/>
  </si>
  <si>
    <t>建築一式</t>
    <rPh sb="0" eb="2">
      <t>ケンチク</t>
    </rPh>
    <rPh sb="2" eb="4">
      <t>イッシキ</t>
    </rPh>
    <phoneticPr fontId="24"/>
  </si>
  <si>
    <t>電気</t>
    <rPh sb="0" eb="2">
      <t>デンキ</t>
    </rPh>
    <phoneticPr fontId="24"/>
  </si>
  <si>
    <t>管</t>
    <rPh sb="0" eb="1">
      <t>カン</t>
    </rPh>
    <phoneticPr fontId="24"/>
  </si>
  <si>
    <t>舗装</t>
    <rPh sb="0" eb="2">
      <t>ホソウ</t>
    </rPh>
    <phoneticPr fontId="24"/>
  </si>
  <si>
    <t>造園</t>
    <rPh sb="0" eb="2">
      <t>ゾウエン</t>
    </rPh>
    <phoneticPr fontId="24"/>
  </si>
  <si>
    <t>水道施設</t>
    <rPh sb="0" eb="2">
      <t>スイドウ</t>
    </rPh>
    <rPh sb="2" eb="4">
      <t>シセツ</t>
    </rPh>
    <phoneticPr fontId="24"/>
  </si>
  <si>
    <t>建設業法</t>
    <rPh sb="0" eb="2">
      <t>ケンセツ</t>
    </rPh>
    <rPh sb="2" eb="3">
      <t>ギョウ</t>
    </rPh>
    <rPh sb="3" eb="4">
      <t>ホウ</t>
    </rPh>
    <phoneticPr fontId="24"/>
  </si>
  <si>
    <t>１級建設機械施工技士</t>
    <rPh sb="1" eb="2">
      <t>キュウ</t>
    </rPh>
    <rPh sb="2" eb="4">
      <t>ケンセツ</t>
    </rPh>
    <rPh sb="4" eb="6">
      <t>キカイ</t>
    </rPh>
    <rPh sb="6" eb="8">
      <t>セコウ</t>
    </rPh>
    <rPh sb="8" eb="10">
      <t>ギシ</t>
    </rPh>
    <phoneticPr fontId="24"/>
  </si>
  <si>
    <t>◎</t>
    <phoneticPr fontId="24"/>
  </si>
  <si>
    <t>「技術検定」</t>
    <rPh sb="1" eb="3">
      <t>ギジュツ</t>
    </rPh>
    <rPh sb="3" eb="5">
      <t>ケンテイ</t>
    </rPh>
    <phoneticPr fontId="24"/>
  </si>
  <si>
    <t>２級建設機械施工技士（第１種～第６種）</t>
    <rPh sb="1" eb="2">
      <t>キュウ</t>
    </rPh>
    <rPh sb="2" eb="4">
      <t>ケンセツ</t>
    </rPh>
    <rPh sb="4" eb="6">
      <t>キカイ</t>
    </rPh>
    <rPh sb="6" eb="8">
      <t>セコウ</t>
    </rPh>
    <rPh sb="8" eb="10">
      <t>ギシ</t>
    </rPh>
    <rPh sb="11" eb="12">
      <t>ダイ</t>
    </rPh>
    <rPh sb="13" eb="14">
      <t>シュ</t>
    </rPh>
    <rPh sb="15" eb="16">
      <t>ダイ</t>
    </rPh>
    <rPh sb="17" eb="18">
      <t>シュ</t>
    </rPh>
    <phoneticPr fontId="24"/>
  </si>
  <si>
    <t>○</t>
    <phoneticPr fontId="24"/>
  </si>
  <si>
    <t>１級土木施工管理技士</t>
    <rPh sb="1" eb="2">
      <t>キュウ</t>
    </rPh>
    <rPh sb="2" eb="4">
      <t>ドボク</t>
    </rPh>
    <rPh sb="4" eb="6">
      <t>セコウ</t>
    </rPh>
    <rPh sb="6" eb="8">
      <t>カンリ</t>
    </rPh>
    <rPh sb="8" eb="10">
      <t>ギシ</t>
    </rPh>
    <phoneticPr fontId="24"/>
  </si>
  <si>
    <t>２級土木施工管理技士</t>
    <rPh sb="1" eb="2">
      <t>キュウ</t>
    </rPh>
    <rPh sb="2" eb="4">
      <t>ドボク</t>
    </rPh>
    <rPh sb="4" eb="6">
      <t>セコウ</t>
    </rPh>
    <rPh sb="6" eb="8">
      <t>カンリ</t>
    </rPh>
    <rPh sb="8" eb="10">
      <t>ギシ</t>
    </rPh>
    <phoneticPr fontId="24"/>
  </si>
  <si>
    <t>（種別：土木）</t>
    <rPh sb="1" eb="3">
      <t>シュベツ</t>
    </rPh>
    <rPh sb="4" eb="6">
      <t>ドボク</t>
    </rPh>
    <phoneticPr fontId="24"/>
  </si>
  <si>
    <t>１級建築施工管理技士</t>
    <rPh sb="1" eb="2">
      <t>キュウ</t>
    </rPh>
    <rPh sb="2" eb="4">
      <t>ケンチク</t>
    </rPh>
    <rPh sb="4" eb="6">
      <t>セコウ</t>
    </rPh>
    <rPh sb="6" eb="8">
      <t>カンリ</t>
    </rPh>
    <rPh sb="8" eb="10">
      <t>ギシ</t>
    </rPh>
    <phoneticPr fontId="24"/>
  </si>
  <si>
    <t>２級建築施工管理技士</t>
    <rPh sb="1" eb="2">
      <t>キュウ</t>
    </rPh>
    <rPh sb="2" eb="4">
      <t>ケンチク</t>
    </rPh>
    <rPh sb="4" eb="6">
      <t>セコウ</t>
    </rPh>
    <rPh sb="6" eb="8">
      <t>カンリ</t>
    </rPh>
    <rPh sb="8" eb="10">
      <t>ギシ</t>
    </rPh>
    <phoneticPr fontId="24"/>
  </si>
  <si>
    <t>（種別：建築）</t>
    <rPh sb="1" eb="3">
      <t>シュベツ</t>
    </rPh>
    <rPh sb="4" eb="6">
      <t>ケンチク</t>
    </rPh>
    <phoneticPr fontId="24"/>
  </si>
  <si>
    <t>１級電気工事施工管理技士</t>
    <rPh sb="1" eb="2">
      <t>キュウ</t>
    </rPh>
    <rPh sb="2" eb="4">
      <t>デンキ</t>
    </rPh>
    <rPh sb="4" eb="6">
      <t>コウジ</t>
    </rPh>
    <rPh sb="6" eb="12">
      <t>セコウカンリギシ</t>
    </rPh>
    <phoneticPr fontId="24"/>
  </si>
  <si>
    <t>２級電気工事施工管理技士</t>
    <rPh sb="1" eb="2">
      <t>キュウ</t>
    </rPh>
    <rPh sb="2" eb="6">
      <t>デンキコウジ</t>
    </rPh>
    <rPh sb="6" eb="12">
      <t>セコウカンリギシ</t>
    </rPh>
    <phoneticPr fontId="24"/>
  </si>
  <si>
    <t>１級管工事施工管理技士</t>
    <rPh sb="1" eb="2">
      <t>キュウ</t>
    </rPh>
    <rPh sb="2" eb="3">
      <t>カン</t>
    </rPh>
    <rPh sb="3" eb="5">
      <t>コウジ</t>
    </rPh>
    <rPh sb="5" eb="7">
      <t>セコウ</t>
    </rPh>
    <rPh sb="7" eb="9">
      <t>カンリ</t>
    </rPh>
    <rPh sb="9" eb="11">
      <t>ギシ</t>
    </rPh>
    <phoneticPr fontId="24"/>
  </si>
  <si>
    <t>２級管工事施工管理技士</t>
    <rPh sb="1" eb="2">
      <t>キュウ</t>
    </rPh>
    <rPh sb="2" eb="5">
      <t>カンコウジ</t>
    </rPh>
    <rPh sb="5" eb="11">
      <t>セコウカンリギシ</t>
    </rPh>
    <phoneticPr fontId="24"/>
  </si>
  <si>
    <t>１級造園工事施工管理技士</t>
    <rPh sb="1" eb="2">
      <t>キュウ</t>
    </rPh>
    <rPh sb="2" eb="4">
      <t>ゾウエン</t>
    </rPh>
    <rPh sb="4" eb="6">
      <t>コウジ</t>
    </rPh>
    <rPh sb="6" eb="12">
      <t>セコウカンリギシ</t>
    </rPh>
    <phoneticPr fontId="24"/>
  </si>
  <si>
    <t>２級造園工事施工管理技士</t>
    <rPh sb="1" eb="2">
      <t>キュウ</t>
    </rPh>
    <rPh sb="2" eb="6">
      <t>ゾウエンコウジ</t>
    </rPh>
    <rPh sb="6" eb="12">
      <t>セコウカンリギシ</t>
    </rPh>
    <phoneticPr fontId="24"/>
  </si>
  <si>
    <t>建築士法</t>
    <rPh sb="0" eb="2">
      <t>ケンチク</t>
    </rPh>
    <rPh sb="2" eb="3">
      <t>シ</t>
    </rPh>
    <rPh sb="3" eb="4">
      <t>ホウ</t>
    </rPh>
    <phoneticPr fontId="24"/>
  </si>
  <si>
    <t>１級建築士</t>
    <rPh sb="1" eb="2">
      <t>キュウ</t>
    </rPh>
    <rPh sb="2" eb="5">
      <t>ケンチクシ</t>
    </rPh>
    <phoneticPr fontId="24"/>
  </si>
  <si>
    <t>「建築士試験」</t>
    <rPh sb="1" eb="3">
      <t>ケンチク</t>
    </rPh>
    <rPh sb="3" eb="4">
      <t>シ</t>
    </rPh>
    <rPh sb="4" eb="6">
      <t>シケン</t>
    </rPh>
    <phoneticPr fontId="24"/>
  </si>
  <si>
    <t>２級建築士</t>
    <rPh sb="1" eb="2">
      <t>キュウ</t>
    </rPh>
    <rPh sb="2" eb="5">
      <t>ケンチクシ</t>
    </rPh>
    <phoneticPr fontId="24"/>
  </si>
  <si>
    <t>技術士法</t>
    <rPh sb="0" eb="2">
      <t>ギジュツ</t>
    </rPh>
    <rPh sb="2" eb="3">
      <t>シ</t>
    </rPh>
    <rPh sb="3" eb="4">
      <t>ホウ</t>
    </rPh>
    <phoneticPr fontId="24"/>
  </si>
  <si>
    <t>建設・総合技術監理（建設）</t>
    <rPh sb="0" eb="2">
      <t>ケンセツ</t>
    </rPh>
    <rPh sb="3" eb="5">
      <t>ソウゴウ</t>
    </rPh>
    <rPh sb="5" eb="7">
      <t>ギジュツ</t>
    </rPh>
    <rPh sb="7" eb="9">
      <t>カンリ</t>
    </rPh>
    <rPh sb="10" eb="12">
      <t>ケンセツ</t>
    </rPh>
    <phoneticPr fontId="24"/>
  </si>
  <si>
    <t>●</t>
    <phoneticPr fontId="24"/>
  </si>
  <si>
    <t>●</t>
  </si>
  <si>
    <t>「技術士試験」</t>
    <rPh sb="1" eb="3">
      <t>ギジュツ</t>
    </rPh>
    <rPh sb="3" eb="4">
      <t>シ</t>
    </rPh>
    <rPh sb="4" eb="6">
      <t>シケン</t>
    </rPh>
    <phoneticPr fontId="24"/>
  </si>
  <si>
    <t>建設「鋼構造及びコンクリート」・総合技術監理（建設「鋼構造及びコンクリート」）</t>
    <rPh sb="0" eb="2">
      <t>ケンセツ</t>
    </rPh>
    <rPh sb="3" eb="6">
      <t>コウコウゾウ</t>
    </rPh>
    <rPh sb="6" eb="7">
      <t>オヨ</t>
    </rPh>
    <rPh sb="16" eb="18">
      <t>ソウゴウ</t>
    </rPh>
    <rPh sb="18" eb="20">
      <t>ギジュツ</t>
    </rPh>
    <rPh sb="20" eb="22">
      <t>カンリ</t>
    </rPh>
    <rPh sb="23" eb="25">
      <t>ケンセツ</t>
    </rPh>
    <rPh sb="26" eb="29">
      <t>コウコウゾウ</t>
    </rPh>
    <rPh sb="29" eb="30">
      <t>オヨ</t>
    </rPh>
    <phoneticPr fontId="24"/>
  </si>
  <si>
    <t>農業「農業土木」・総合技術監理（農業「農業土木」）</t>
    <rPh sb="0" eb="2">
      <t>ノウギョウ</t>
    </rPh>
    <rPh sb="3" eb="5">
      <t>ノウギョウ</t>
    </rPh>
    <rPh sb="5" eb="7">
      <t>ドボク</t>
    </rPh>
    <rPh sb="9" eb="11">
      <t>ソウゴウ</t>
    </rPh>
    <rPh sb="11" eb="13">
      <t>ギジュツ</t>
    </rPh>
    <rPh sb="13" eb="15">
      <t>カンリ</t>
    </rPh>
    <rPh sb="16" eb="18">
      <t>ノウギョウ</t>
    </rPh>
    <rPh sb="19" eb="21">
      <t>ノウギョウ</t>
    </rPh>
    <rPh sb="21" eb="23">
      <t>ドボク</t>
    </rPh>
    <phoneticPr fontId="24"/>
  </si>
  <si>
    <t>電気電子・総合技術監理（電気電子）</t>
    <rPh sb="0" eb="2">
      <t>デンキ</t>
    </rPh>
    <rPh sb="2" eb="4">
      <t>デンシ</t>
    </rPh>
    <rPh sb="5" eb="7">
      <t>ソウゴウ</t>
    </rPh>
    <rPh sb="7" eb="9">
      <t>ギジュツ</t>
    </rPh>
    <rPh sb="9" eb="11">
      <t>カンリ</t>
    </rPh>
    <rPh sb="12" eb="14">
      <t>デンキ</t>
    </rPh>
    <rPh sb="14" eb="16">
      <t>デンシ</t>
    </rPh>
    <phoneticPr fontId="24"/>
  </si>
  <si>
    <t>機械「流体工学」又は「熱工学」・総合技術監理（機械「流体工学」又は「熱工学」）</t>
    <rPh sb="0" eb="2">
      <t>キカイ</t>
    </rPh>
    <rPh sb="3" eb="5">
      <t>リュウタイ</t>
    </rPh>
    <rPh sb="5" eb="7">
      <t>コウガク</t>
    </rPh>
    <rPh sb="8" eb="9">
      <t>マタ</t>
    </rPh>
    <rPh sb="11" eb="12">
      <t>ネツ</t>
    </rPh>
    <rPh sb="12" eb="14">
      <t>コウガク</t>
    </rPh>
    <rPh sb="16" eb="18">
      <t>ソウゴウ</t>
    </rPh>
    <rPh sb="18" eb="20">
      <t>ギジュツ</t>
    </rPh>
    <rPh sb="20" eb="22">
      <t>カンリ</t>
    </rPh>
    <rPh sb="23" eb="25">
      <t>キカイ</t>
    </rPh>
    <rPh sb="26" eb="28">
      <t>リュウタイ</t>
    </rPh>
    <rPh sb="28" eb="30">
      <t>コウガク</t>
    </rPh>
    <rPh sb="31" eb="32">
      <t>マタ</t>
    </rPh>
    <rPh sb="34" eb="37">
      <t>ネツコウガク</t>
    </rPh>
    <phoneticPr fontId="24"/>
  </si>
  <si>
    <t>上下水道・総合技術監理（上下水道）</t>
    <rPh sb="0" eb="2">
      <t>ジョウゲ</t>
    </rPh>
    <rPh sb="2" eb="4">
      <t>スイドウ</t>
    </rPh>
    <rPh sb="5" eb="11">
      <t>ソウゴウギジュツカンリ</t>
    </rPh>
    <rPh sb="12" eb="14">
      <t>ジョウゲ</t>
    </rPh>
    <rPh sb="14" eb="16">
      <t>スイドウ</t>
    </rPh>
    <phoneticPr fontId="24"/>
  </si>
  <si>
    <t>上下水道「上水道及び工業用水道」・総合技術監理（上下水道「上水道及び工業用水道」）</t>
    <rPh sb="0" eb="2">
      <t>ジョウゲ</t>
    </rPh>
    <rPh sb="2" eb="4">
      <t>スイドウ</t>
    </rPh>
    <rPh sb="5" eb="8">
      <t>ジョウスイドウ</t>
    </rPh>
    <rPh sb="8" eb="9">
      <t>オヨ</t>
    </rPh>
    <rPh sb="10" eb="12">
      <t>コウギョウ</t>
    </rPh>
    <rPh sb="12" eb="13">
      <t>ヨウ</t>
    </rPh>
    <rPh sb="13" eb="15">
      <t>スイドウ</t>
    </rPh>
    <rPh sb="17" eb="19">
      <t>ソウゴウ</t>
    </rPh>
    <rPh sb="19" eb="21">
      <t>ギジュツ</t>
    </rPh>
    <rPh sb="21" eb="23">
      <t>カンリ</t>
    </rPh>
    <rPh sb="24" eb="26">
      <t>ジョウゲ</t>
    </rPh>
    <rPh sb="26" eb="28">
      <t>スイドウ</t>
    </rPh>
    <rPh sb="29" eb="32">
      <t>ジョウスイドウ</t>
    </rPh>
    <rPh sb="32" eb="33">
      <t>オヨ</t>
    </rPh>
    <rPh sb="34" eb="37">
      <t>コウギョウヨウ</t>
    </rPh>
    <rPh sb="37" eb="39">
      <t>スイドウ</t>
    </rPh>
    <phoneticPr fontId="24"/>
  </si>
  <si>
    <t>水産「水産土木」・総合技術監理（水産「水産土木」）</t>
    <rPh sb="0" eb="2">
      <t>スイサン</t>
    </rPh>
    <rPh sb="3" eb="5">
      <t>スイサン</t>
    </rPh>
    <rPh sb="5" eb="7">
      <t>ドボク</t>
    </rPh>
    <rPh sb="9" eb="11">
      <t>ソウゴウ</t>
    </rPh>
    <rPh sb="11" eb="13">
      <t>ギジュツ</t>
    </rPh>
    <rPh sb="13" eb="15">
      <t>カンリ</t>
    </rPh>
    <rPh sb="16" eb="18">
      <t>スイサン</t>
    </rPh>
    <rPh sb="19" eb="21">
      <t>スイサン</t>
    </rPh>
    <rPh sb="21" eb="23">
      <t>ドボク</t>
    </rPh>
    <phoneticPr fontId="24"/>
  </si>
  <si>
    <t>森林「林業」・総合技術監理（森林「林業」）</t>
    <rPh sb="0" eb="2">
      <t>シンリン</t>
    </rPh>
    <rPh sb="3" eb="5">
      <t>リンギョウ</t>
    </rPh>
    <rPh sb="7" eb="13">
      <t>ソウゴウギジュツカンリ</t>
    </rPh>
    <rPh sb="14" eb="16">
      <t>シンリン</t>
    </rPh>
    <rPh sb="17" eb="19">
      <t>リンギョウ</t>
    </rPh>
    <phoneticPr fontId="24"/>
  </si>
  <si>
    <t>森林「森林土木」・総合技術監理（森林「森林土木」）</t>
    <rPh sb="0" eb="2">
      <t>シンリン</t>
    </rPh>
    <rPh sb="3" eb="5">
      <t>シンリン</t>
    </rPh>
    <rPh sb="5" eb="7">
      <t>ドボク</t>
    </rPh>
    <rPh sb="9" eb="15">
      <t>ソウゴウギジュツカンリ</t>
    </rPh>
    <rPh sb="16" eb="18">
      <t>シンリン</t>
    </rPh>
    <rPh sb="19" eb="21">
      <t>シンリン</t>
    </rPh>
    <rPh sb="21" eb="23">
      <t>ドボク</t>
    </rPh>
    <phoneticPr fontId="24"/>
  </si>
  <si>
    <t>衛生工学・総合技術監理（衛生工学）</t>
    <rPh sb="0" eb="2">
      <t>エイセイ</t>
    </rPh>
    <rPh sb="2" eb="4">
      <t>コウガク</t>
    </rPh>
    <rPh sb="5" eb="7">
      <t>ソウゴウ</t>
    </rPh>
    <rPh sb="7" eb="9">
      <t>ギジュツ</t>
    </rPh>
    <rPh sb="9" eb="11">
      <t>カンリ</t>
    </rPh>
    <rPh sb="12" eb="14">
      <t>エイセイ</t>
    </rPh>
    <rPh sb="14" eb="16">
      <t>コウガク</t>
    </rPh>
    <phoneticPr fontId="24"/>
  </si>
  <si>
    <t>衛生工学「水質管理」・総合技術監理（衛生工学「水質管理」）</t>
    <rPh sb="0" eb="2">
      <t>エイセイ</t>
    </rPh>
    <rPh sb="2" eb="4">
      <t>コウガク</t>
    </rPh>
    <rPh sb="5" eb="7">
      <t>スイシツ</t>
    </rPh>
    <rPh sb="7" eb="9">
      <t>カンリ</t>
    </rPh>
    <rPh sb="11" eb="13">
      <t>ソウゴウ</t>
    </rPh>
    <rPh sb="13" eb="15">
      <t>ギジュツ</t>
    </rPh>
    <rPh sb="15" eb="17">
      <t>カンリ</t>
    </rPh>
    <rPh sb="18" eb="20">
      <t>エイセイ</t>
    </rPh>
    <rPh sb="20" eb="22">
      <t>コウガク</t>
    </rPh>
    <rPh sb="23" eb="25">
      <t>スイシツ</t>
    </rPh>
    <rPh sb="25" eb="27">
      <t>カンリ</t>
    </rPh>
    <phoneticPr fontId="24"/>
  </si>
  <si>
    <t>入力＆確認はここまで。以下は文面修正用</t>
    <rPh sb="0" eb="2">
      <t>ニュウリョク</t>
    </rPh>
    <rPh sb="3" eb="5">
      <t>カクニン</t>
    </rPh>
    <rPh sb="11" eb="13">
      <t>イカ</t>
    </rPh>
    <rPh sb="14" eb="16">
      <t>ブンメン</t>
    </rPh>
    <rPh sb="16" eb="18">
      <t>シュウセイ</t>
    </rPh>
    <rPh sb="18" eb="19">
      <t>ヨウ</t>
    </rPh>
    <phoneticPr fontId="1"/>
  </si>
  <si>
    <t>別記1</t>
    <rPh sb="0" eb="2">
      <t>ベッキ</t>
    </rPh>
    <phoneticPr fontId="1"/>
  </si>
  <si>
    <t>別記2</t>
    <rPh sb="0" eb="2">
      <t>ベッキ</t>
    </rPh>
    <phoneticPr fontId="1"/>
  </si>
  <si>
    <t>別記4</t>
    <rPh sb="0" eb="2">
      <t>ベッキ</t>
    </rPh>
    <phoneticPr fontId="1"/>
  </si>
  <si>
    <t>評価項目及び評価基準－(1)企業の技術力に関する事項－※注意（直接入力/記載文書確認欄）</t>
    <rPh sb="28" eb="30">
      <t>チュウイ</t>
    </rPh>
    <phoneticPr fontId="1"/>
  </si>
  <si>
    <t>p.1</t>
    <phoneticPr fontId="1"/>
  </si>
  <si>
    <t>p.1</t>
    <phoneticPr fontId="1"/>
  </si>
  <si>
    <t>p.1</t>
    <phoneticPr fontId="1"/>
  </si>
  <si>
    <t>p.5</t>
    <phoneticPr fontId="1"/>
  </si>
  <si>
    <t>p.5</t>
    <phoneticPr fontId="1"/>
  </si>
  <si>
    <t>p.5</t>
    <phoneticPr fontId="1"/>
  </si>
  <si>
    <t>p.2</t>
  </si>
  <si>
    <t>p.2</t>
    <phoneticPr fontId="1"/>
  </si>
  <si>
    <t>p.3</t>
  </si>
  <si>
    <t>p.3</t>
    <phoneticPr fontId="1"/>
  </si>
  <si>
    <t>p.2</t>
    <phoneticPr fontId="1"/>
  </si>
  <si>
    <r>
      <t>・法令による合格証明書の写し又は</t>
    </r>
    <r>
      <rPr>
        <b/>
        <sz val="12"/>
        <color theme="1"/>
        <rFont val="ＭＳ ゴシック"/>
        <family val="3"/>
        <charset val="128"/>
      </rPr>
      <t>免許証</t>
    </r>
    <r>
      <rPr>
        <sz val="12"/>
        <color theme="1"/>
        <rFont val="ＭＳ ゴシック"/>
        <family val="3"/>
        <charset val="128"/>
      </rPr>
      <t>等の写し</t>
    </r>
    <rPh sb="1" eb="3">
      <t>ホウレイ</t>
    </rPh>
    <rPh sb="6" eb="8">
      <t>ゴウカク</t>
    </rPh>
    <rPh sb="8" eb="11">
      <t>ショウメイショ</t>
    </rPh>
    <rPh sb="12" eb="13">
      <t>ウツ</t>
    </rPh>
    <rPh sb="14" eb="15">
      <t>マタ</t>
    </rPh>
    <rPh sb="16" eb="19">
      <t>メンキョショウ</t>
    </rPh>
    <rPh sb="19" eb="20">
      <t>トウ</t>
    </rPh>
    <rPh sb="21" eb="22">
      <t>ウツ</t>
    </rPh>
    <phoneticPr fontId="1"/>
  </si>
  <si>
    <t>若年</t>
    <rPh sb="0" eb="2">
      <t>ジャクネン</t>
    </rPh>
    <phoneticPr fontId="1"/>
  </si>
  <si>
    <t>若手資格</t>
    <rPh sb="0" eb="2">
      <t>ワカテ</t>
    </rPh>
    <rPh sb="2" eb="4">
      <t>シカク</t>
    </rPh>
    <phoneticPr fontId="1"/>
  </si>
  <si>
    <t>配置</t>
    <rPh sb="0" eb="2">
      <t>ハイチ</t>
    </rPh>
    <phoneticPr fontId="1"/>
  </si>
  <si>
    <t>建築</t>
    <rPh sb="0" eb="2">
      <t>ケンチク</t>
    </rPh>
    <phoneticPr fontId="1"/>
  </si>
  <si>
    <t>障害</t>
    <rPh sb="0" eb="2">
      <t>ショウガイ</t>
    </rPh>
    <phoneticPr fontId="1"/>
  </si>
  <si>
    <t>更生保護</t>
    <rPh sb="0" eb="2">
      <t>コウセイ</t>
    </rPh>
    <rPh sb="2" eb="4">
      <t>ホゴ</t>
    </rPh>
    <phoneticPr fontId="1"/>
  </si>
  <si>
    <t>エコ</t>
    <phoneticPr fontId="1"/>
  </si>
  <si>
    <t>WLB</t>
    <phoneticPr fontId="1"/>
  </si>
  <si>
    <t>建機</t>
    <rPh sb="0" eb="2">
      <t>ケンキキ</t>
    </rPh>
    <phoneticPr fontId="1"/>
  </si>
  <si>
    <t>市内</t>
    <rPh sb="0" eb="2">
      <t>シナイ</t>
    </rPh>
    <phoneticPr fontId="1"/>
  </si>
  <si>
    <t>　</t>
    <phoneticPr fontId="1"/>
  </si>
  <si>
    <t>準市内・知立管内・県内</t>
    <rPh sb="0" eb="1">
      <t>ジュン</t>
    </rPh>
    <rPh sb="1" eb="3">
      <t>シナイ</t>
    </rPh>
    <rPh sb="4" eb="6">
      <t>チリュウ</t>
    </rPh>
    <rPh sb="6" eb="8">
      <t>カンナイ</t>
    </rPh>
    <rPh sb="9" eb="11">
      <t>ケンナイ</t>
    </rPh>
    <phoneticPr fontId="1"/>
  </si>
  <si>
    <t>設計金額（税込）</t>
    <rPh sb="0" eb="2">
      <t>セッケイ</t>
    </rPh>
    <rPh sb="2" eb="4">
      <t>キンガク</t>
    </rPh>
    <rPh sb="5" eb="7">
      <t>ゼイコ</t>
    </rPh>
    <phoneticPr fontId="1"/>
  </si>
  <si>
    <t>円（税込）</t>
    <rPh sb="0" eb="1">
      <t>エン</t>
    </rPh>
    <rPh sb="2" eb="4">
      <t>ゼイコ</t>
    </rPh>
    <phoneticPr fontId="1"/>
  </si>
  <si>
    <t>表紙</t>
    <rPh sb="0" eb="2">
      <t>ヒョウシ</t>
    </rPh>
    <phoneticPr fontId="1"/>
  </si>
  <si>
    <t>1A</t>
    <phoneticPr fontId="1"/>
  </si>
  <si>
    <t>1A</t>
    <phoneticPr fontId="1"/>
  </si>
  <si>
    <t>2B</t>
    <phoneticPr fontId="1"/>
  </si>
  <si>
    <t>2B</t>
    <phoneticPr fontId="1"/>
  </si>
  <si>
    <t>１　企業の技術力に関する項目</t>
    <rPh sb="2" eb="4">
      <t>キギョウ</t>
    </rPh>
    <rPh sb="5" eb="8">
      <t>ギジュツリョク</t>
    </rPh>
    <rPh sb="9" eb="10">
      <t>カン</t>
    </rPh>
    <rPh sb="12" eb="14">
      <t>コウモク</t>
    </rPh>
    <phoneticPr fontId="24"/>
  </si>
  <si>
    <t>２　配置予定技術者の能力に関する項目</t>
    <rPh sb="2" eb="4">
      <t>ハイチ</t>
    </rPh>
    <rPh sb="4" eb="6">
      <t>ヨテイ</t>
    </rPh>
    <rPh sb="6" eb="9">
      <t>ギジュツシャ</t>
    </rPh>
    <rPh sb="10" eb="12">
      <t>ノウリョク</t>
    </rPh>
    <rPh sb="13" eb="14">
      <t>カン</t>
    </rPh>
    <rPh sb="16" eb="18">
      <t>コウモク</t>
    </rPh>
    <phoneticPr fontId="24"/>
  </si>
  <si>
    <t>表１　評価対象とする国家資格</t>
    <rPh sb="0" eb="1">
      <t>ヒョウ</t>
    </rPh>
    <rPh sb="3" eb="5">
      <t>ヒョウカ</t>
    </rPh>
    <rPh sb="5" eb="7">
      <t>タイショウ</t>
    </rPh>
    <rPh sb="10" eb="12">
      <t>コッカ</t>
    </rPh>
    <rPh sb="12" eb="14">
      <t>シカク</t>
    </rPh>
    <phoneticPr fontId="24"/>
  </si>
  <si>
    <t>【事後審査申請書プルダウン用】</t>
    <rPh sb="1" eb="3">
      <t>ジゴ</t>
    </rPh>
    <rPh sb="3" eb="5">
      <t>シンサ</t>
    </rPh>
    <rPh sb="5" eb="8">
      <t>シンセイショ</t>
    </rPh>
    <rPh sb="13" eb="14">
      <t>ヨウ</t>
    </rPh>
    <phoneticPr fontId="24"/>
  </si>
  <si>
    <t>-</t>
    <phoneticPr fontId="24"/>
  </si>
  <si>
    <t>-</t>
    <phoneticPr fontId="24"/>
  </si>
  <si>
    <t>-</t>
    <phoneticPr fontId="24"/>
  </si>
  <si>
    <t>業種</t>
    <rPh sb="0" eb="2">
      <t>ギョウシュ</t>
    </rPh>
    <phoneticPr fontId="24"/>
  </si>
  <si>
    <t>※ 該当するものを選択してください。</t>
    <rPh sb="2" eb="4">
      <t>ガイトウ</t>
    </rPh>
    <rPh sb="9" eb="11">
      <t>センタク</t>
    </rPh>
    <phoneticPr fontId="1"/>
  </si>
  <si>
    <t>企業</t>
    <rPh sb="0" eb="2">
      <t>キギョウ</t>
    </rPh>
    <phoneticPr fontId="1"/>
  </si>
  <si>
    <t>技術者</t>
    <rPh sb="0" eb="3">
      <t>ギジュツシャ</t>
    </rPh>
    <phoneticPr fontId="1"/>
  </si>
  <si>
    <t>地域</t>
    <rPh sb="0" eb="2">
      <t>チイキ</t>
    </rPh>
    <phoneticPr fontId="1"/>
  </si>
  <si>
    <t>衛生工学「廃棄物管理」及び「汚物処理」・総合技術監理（衛生工学「廃棄物管理」）</t>
    <rPh sb="0" eb="2">
      <t>エイセイ</t>
    </rPh>
    <rPh sb="2" eb="4">
      <t>コウガク</t>
    </rPh>
    <rPh sb="5" eb="8">
      <t>ハイキブツ</t>
    </rPh>
    <rPh sb="8" eb="10">
      <t>カンリ</t>
    </rPh>
    <rPh sb="11" eb="12">
      <t>オヨ</t>
    </rPh>
    <rPh sb="14" eb="16">
      <t>オブツ</t>
    </rPh>
    <rPh sb="16" eb="18">
      <t>ショリ</t>
    </rPh>
    <rPh sb="20" eb="22">
      <t>ソウゴウ</t>
    </rPh>
    <rPh sb="22" eb="24">
      <t>ギジュツ</t>
    </rPh>
    <rPh sb="24" eb="26">
      <t>カンリ</t>
    </rPh>
    <rPh sb="27" eb="29">
      <t>エイセイ</t>
    </rPh>
    <rPh sb="29" eb="31">
      <t>コウガク</t>
    </rPh>
    <rPh sb="32" eb="35">
      <t>ハイキブツ</t>
    </rPh>
    <rPh sb="35" eb="37">
      <t>カンリ</t>
    </rPh>
    <phoneticPr fontId="24"/>
  </si>
  <si>
    <t>市外</t>
    <rPh sb="0" eb="2">
      <t>シガイ</t>
    </rPh>
    <phoneticPr fontId="1"/>
  </si>
  <si>
    <t>※1</t>
    <phoneticPr fontId="1"/>
  </si>
  <si>
    <r>
      <t>評価項目及び評価基準－</t>
    </r>
    <r>
      <rPr>
        <b/>
        <sz val="12"/>
        <color rgb="FFC00000"/>
        <rFont val="ＭＳ ゴシック"/>
        <family val="3"/>
        <charset val="128"/>
      </rPr>
      <t>(1)企業の技術力</t>
    </r>
    <r>
      <rPr>
        <b/>
        <sz val="12"/>
        <color theme="1"/>
        <rFont val="ＭＳ ゴシック"/>
        <family val="3"/>
        <charset val="128"/>
      </rPr>
      <t>に関する事項（直接入力/記載文書確認欄）</t>
    </r>
    <rPh sb="0" eb="2">
      <t>ヒョウカ</t>
    </rPh>
    <rPh sb="2" eb="4">
      <t>コウモク</t>
    </rPh>
    <rPh sb="4" eb="5">
      <t>オヨ</t>
    </rPh>
    <rPh sb="6" eb="8">
      <t>ヒョウカ</t>
    </rPh>
    <rPh sb="8" eb="10">
      <t>キジュン</t>
    </rPh>
    <rPh sb="14" eb="16">
      <t>キギョウ</t>
    </rPh>
    <rPh sb="17" eb="19">
      <t>ギジュツ</t>
    </rPh>
    <rPh sb="19" eb="20">
      <t>リョク</t>
    </rPh>
    <rPh sb="21" eb="22">
      <t>カン</t>
    </rPh>
    <rPh sb="24" eb="26">
      <t>ジコウ</t>
    </rPh>
    <rPh sb="27" eb="29">
      <t>チョクセツ</t>
    </rPh>
    <rPh sb="29" eb="31">
      <t>ニュウリョク</t>
    </rPh>
    <rPh sb="32" eb="34">
      <t>キサイ</t>
    </rPh>
    <rPh sb="34" eb="36">
      <t>ブンショ</t>
    </rPh>
    <rPh sb="36" eb="38">
      <t>カクニン</t>
    </rPh>
    <rPh sb="38" eb="39">
      <t>ラン</t>
    </rPh>
    <phoneticPr fontId="1"/>
  </si>
  <si>
    <r>
      <t>評価項目及び評価基準－</t>
    </r>
    <r>
      <rPr>
        <b/>
        <sz val="12"/>
        <color rgb="FFC00000"/>
        <rFont val="ＭＳ ゴシック"/>
        <family val="3"/>
        <charset val="128"/>
      </rPr>
      <t>(2)配置予定技術者の能力</t>
    </r>
    <r>
      <rPr>
        <b/>
        <sz val="12"/>
        <color theme="1"/>
        <rFont val="ＭＳ ゴシック"/>
        <family val="3"/>
        <charset val="128"/>
      </rPr>
      <t>に関する事項（直接入力／記載文書確認欄）</t>
    </r>
    <rPh sb="0" eb="2">
      <t>ヒョウカ</t>
    </rPh>
    <rPh sb="2" eb="4">
      <t>コウモク</t>
    </rPh>
    <rPh sb="4" eb="5">
      <t>オヨ</t>
    </rPh>
    <rPh sb="6" eb="8">
      <t>ヒョウカ</t>
    </rPh>
    <rPh sb="8" eb="10">
      <t>キジュン</t>
    </rPh>
    <rPh sb="14" eb="16">
      <t>ハイチ</t>
    </rPh>
    <rPh sb="16" eb="18">
      <t>ヨテイ</t>
    </rPh>
    <rPh sb="18" eb="21">
      <t>ギジュツシャ</t>
    </rPh>
    <rPh sb="22" eb="24">
      <t>ノウリョク</t>
    </rPh>
    <rPh sb="25" eb="26">
      <t>カン</t>
    </rPh>
    <rPh sb="28" eb="30">
      <t>ジコウ</t>
    </rPh>
    <rPh sb="31" eb="33">
      <t>チョクセツ</t>
    </rPh>
    <rPh sb="33" eb="35">
      <t>ニュウリョク</t>
    </rPh>
    <rPh sb="36" eb="38">
      <t>キサイ</t>
    </rPh>
    <rPh sb="38" eb="40">
      <t>ブンショ</t>
    </rPh>
    <rPh sb="40" eb="42">
      <t>カクニン</t>
    </rPh>
    <rPh sb="42" eb="43">
      <t>ラン</t>
    </rPh>
    <phoneticPr fontId="1"/>
  </si>
  <si>
    <r>
      <rPr>
        <b/>
        <sz val="12"/>
        <color rgb="FFC00000"/>
        <rFont val="ＭＳ ゴシック"/>
        <family val="3"/>
        <charset val="128"/>
      </rPr>
      <t>事後審査</t>
    </r>
    <r>
      <rPr>
        <b/>
        <sz val="12"/>
        <color theme="1"/>
        <rFont val="ＭＳ ゴシック"/>
        <family val="3"/>
        <charset val="128"/>
      </rPr>
      <t>について－ウ様式第1に該当する資料</t>
    </r>
    <r>
      <rPr>
        <b/>
        <sz val="12"/>
        <color rgb="FFC00000"/>
        <rFont val="ＭＳ ゴシック"/>
        <family val="3"/>
        <charset val="128"/>
      </rPr>
      <t>（表１）</t>
    </r>
    <r>
      <rPr>
        <b/>
        <sz val="12"/>
        <color theme="1"/>
        <rFont val="ＭＳ ゴシック"/>
        <family val="3"/>
        <charset val="128"/>
      </rPr>
      <t>－</t>
    </r>
    <r>
      <rPr>
        <b/>
        <sz val="12"/>
        <color rgb="FFC00000"/>
        <rFont val="ＭＳ ゴシック"/>
        <family val="3"/>
        <charset val="128"/>
      </rPr>
      <t>提出資料及び注意事項</t>
    </r>
    <r>
      <rPr>
        <b/>
        <sz val="12"/>
        <color theme="1"/>
        <rFont val="ＭＳ ゴシック"/>
        <family val="3"/>
        <charset val="128"/>
      </rPr>
      <t>（直接入力/記載文書確認欄）</t>
    </r>
    <rPh sb="26" eb="28">
      <t>テイシュツ</t>
    </rPh>
    <rPh sb="28" eb="30">
      <t>シリョウ</t>
    </rPh>
    <rPh sb="30" eb="31">
      <t>オヨ</t>
    </rPh>
    <rPh sb="32" eb="34">
      <t>チュウイ</t>
    </rPh>
    <rPh sb="34" eb="36">
      <t>ジコウ</t>
    </rPh>
    <phoneticPr fontId="1"/>
  </si>
  <si>
    <t>※3</t>
    <phoneticPr fontId="1"/>
  </si>
  <si>
    <t>(業種：建築一式）</t>
    <rPh sb="1" eb="3">
      <t>ギョウシュ</t>
    </rPh>
    <rPh sb="4" eb="6">
      <t>ケンチク</t>
    </rPh>
    <rPh sb="6" eb="8">
      <t>イッシキ</t>
    </rPh>
    <phoneticPr fontId="1"/>
  </si>
  <si>
    <t>(業種：水道施設）</t>
    <rPh sb="1" eb="3">
      <t>ギョウシュ</t>
    </rPh>
    <rPh sb="4" eb="6">
      <t>スイドウ</t>
    </rPh>
    <rPh sb="6" eb="8">
      <t>シセツ</t>
    </rPh>
    <phoneticPr fontId="1"/>
  </si>
  <si>
    <t>↑建・電・管</t>
    <rPh sb="1" eb="2">
      <t>ケン</t>
    </rPh>
    <rPh sb="3" eb="4">
      <t>デン</t>
    </rPh>
    <rPh sb="5" eb="6">
      <t>カン</t>
    </rPh>
    <phoneticPr fontId="1"/>
  </si>
  <si>
    <t>↑土・造・舗・水</t>
    <rPh sb="1" eb="2">
      <t>ツチ</t>
    </rPh>
    <rPh sb="3" eb="4">
      <t>ゾウ</t>
    </rPh>
    <rPh sb="5" eb="6">
      <t>ホ</t>
    </rPh>
    <rPh sb="7" eb="8">
      <t>スイ</t>
    </rPh>
    <phoneticPr fontId="1"/>
  </si>
  <si>
    <t>土木</t>
    <rPh sb="0" eb="2">
      <t>ドボク</t>
    </rPh>
    <phoneticPr fontId="1"/>
  </si>
  <si>
    <t>建築</t>
    <rPh sb="0" eb="2">
      <t>ケンチク</t>
    </rPh>
    <phoneticPr fontId="1"/>
  </si>
  <si>
    <t>水道</t>
    <rPh sb="0" eb="2">
      <t>スイドウ</t>
    </rPh>
    <phoneticPr fontId="1"/>
  </si>
  <si>
    <t>障害者雇用の有無</t>
  </si>
  <si>
    <t>更生保護における就労支援</t>
  </si>
  <si>
    <r>
      <t>評価項目及び評価基準－</t>
    </r>
    <r>
      <rPr>
        <b/>
        <sz val="12"/>
        <color rgb="FFC00000"/>
        <rFont val="ＭＳ ゴシック"/>
        <family val="3"/>
        <charset val="128"/>
      </rPr>
      <t>(3)地域精通度・地域貢献度等</t>
    </r>
    <r>
      <rPr>
        <b/>
        <sz val="12"/>
        <color theme="1"/>
        <rFont val="ＭＳ ゴシック"/>
        <family val="3"/>
        <charset val="128"/>
      </rPr>
      <t>に関する事項（</t>
    </r>
    <r>
      <rPr>
        <b/>
        <sz val="12"/>
        <color rgb="FFC00000"/>
        <rFont val="ＭＳ ゴシック"/>
        <family val="3"/>
        <charset val="128"/>
      </rPr>
      <t>直接入力</t>
    </r>
    <r>
      <rPr>
        <b/>
        <sz val="12"/>
        <color theme="1"/>
        <rFont val="ＭＳ ゴシック"/>
        <family val="3"/>
        <charset val="128"/>
      </rPr>
      <t>/記載文書確認欄）</t>
    </r>
    <rPh sb="0" eb="2">
      <t>ヒョウカ</t>
    </rPh>
    <rPh sb="2" eb="4">
      <t>コウモク</t>
    </rPh>
    <rPh sb="4" eb="5">
      <t>オヨ</t>
    </rPh>
    <rPh sb="6" eb="8">
      <t>ヒョウカ</t>
    </rPh>
    <rPh sb="8" eb="10">
      <t>キジュン</t>
    </rPh>
    <rPh sb="14" eb="16">
      <t>チイキ</t>
    </rPh>
    <rPh sb="16" eb="18">
      <t>セイツウ</t>
    </rPh>
    <rPh sb="18" eb="19">
      <t>ド</t>
    </rPh>
    <rPh sb="20" eb="22">
      <t>チイキ</t>
    </rPh>
    <rPh sb="22" eb="24">
      <t>コウケン</t>
    </rPh>
    <rPh sb="24" eb="25">
      <t>ド</t>
    </rPh>
    <rPh sb="25" eb="26">
      <t>トウ</t>
    </rPh>
    <rPh sb="27" eb="28">
      <t>カン</t>
    </rPh>
    <rPh sb="30" eb="32">
      <t>ジコウ</t>
    </rPh>
    <rPh sb="33" eb="35">
      <t>チョクセツ</t>
    </rPh>
    <rPh sb="35" eb="37">
      <t>ニュウリョク</t>
    </rPh>
    <rPh sb="38" eb="40">
      <t>キサイ</t>
    </rPh>
    <rPh sb="40" eb="42">
      <t>ブンショ</t>
    </rPh>
    <rPh sb="42" eb="44">
      <t>カクニン</t>
    </rPh>
    <rPh sb="44" eb="45">
      <t>ラン</t>
    </rPh>
    <phoneticPr fontId="1"/>
  </si>
  <si>
    <r>
      <t>事後審査について－</t>
    </r>
    <r>
      <rPr>
        <b/>
        <sz val="12"/>
        <color rgb="FFC00000"/>
        <rFont val="ＭＳ ゴシック"/>
        <family val="3"/>
        <charset val="128"/>
      </rPr>
      <t>（表１）－項目名</t>
    </r>
    <r>
      <rPr>
        <b/>
        <sz val="12"/>
        <color theme="1"/>
        <rFont val="ＭＳ ゴシック"/>
        <family val="3"/>
        <charset val="128"/>
      </rPr>
      <t>（直接入力/記載文書確認欄）</t>
    </r>
    <rPh sb="0" eb="2">
      <t>ジゴ</t>
    </rPh>
    <rPh sb="2" eb="4">
      <t>シンサ</t>
    </rPh>
    <rPh sb="10" eb="11">
      <t>ヒョウ</t>
    </rPh>
    <rPh sb="14" eb="16">
      <t>コウモク</t>
    </rPh>
    <rPh sb="16" eb="17">
      <t>メイ</t>
    </rPh>
    <rPh sb="18" eb="20">
      <t>チョクセツ</t>
    </rPh>
    <rPh sb="20" eb="22">
      <t>ニュウリョク</t>
    </rPh>
    <rPh sb="23" eb="25">
      <t>キサイ</t>
    </rPh>
    <rPh sb="25" eb="27">
      <t>ブンショ</t>
    </rPh>
    <rPh sb="27" eb="29">
      <t>カクニン</t>
    </rPh>
    <rPh sb="29" eb="30">
      <t>ラン</t>
    </rPh>
    <phoneticPr fontId="1"/>
  </si>
  <si>
    <t>市外</t>
    <rPh sb="0" eb="2">
      <t>シガイ</t>
    </rPh>
    <phoneticPr fontId="1"/>
  </si>
  <si>
    <t>共通</t>
    <rPh sb="0" eb="2">
      <t>キョウツウ</t>
    </rPh>
    <phoneticPr fontId="1"/>
  </si>
  <si>
    <t>更生</t>
    <rPh sb="0" eb="2">
      <t>コウセイ</t>
    </rPh>
    <phoneticPr fontId="1"/>
  </si>
  <si>
    <t>指名停</t>
    <rPh sb="0" eb="2">
      <t>シメイ</t>
    </rPh>
    <rPh sb="2" eb="3">
      <t>テイ</t>
    </rPh>
    <phoneticPr fontId="1"/>
  </si>
  <si>
    <t>更生</t>
    <phoneticPr fontId="1"/>
  </si>
  <si>
    <r>
      <t>評価項目及び評価基準－(3)地域精通度・地域貢献度等に関する事項－</t>
    </r>
    <r>
      <rPr>
        <b/>
        <sz val="12"/>
        <color rgb="FFC00000"/>
        <rFont val="ＭＳ ゴシック"/>
        <family val="3"/>
        <charset val="128"/>
      </rPr>
      <t>注意</t>
    </r>
    <r>
      <rPr>
        <b/>
        <sz val="12"/>
        <color theme="1"/>
        <rFont val="ＭＳ ゴシック"/>
        <family val="3"/>
        <charset val="128"/>
      </rPr>
      <t>（</t>
    </r>
    <r>
      <rPr>
        <b/>
        <sz val="12"/>
        <color rgb="FFC00000"/>
        <rFont val="ＭＳ ゴシック"/>
        <family val="3"/>
        <charset val="128"/>
      </rPr>
      <t>直接入力</t>
    </r>
    <r>
      <rPr>
        <b/>
        <sz val="12"/>
        <color theme="1"/>
        <rFont val="ＭＳ ゴシック"/>
        <family val="3"/>
        <charset val="128"/>
      </rPr>
      <t>/記載文書確認欄）</t>
    </r>
    <rPh sb="33" eb="35">
      <t>チュウイ</t>
    </rPh>
    <rPh sb="36" eb="38">
      <t>チョクセツ</t>
    </rPh>
    <rPh sb="38" eb="40">
      <t>ニュウリョク</t>
    </rPh>
    <phoneticPr fontId="1"/>
  </si>
  <si>
    <t>建築一式</t>
    <rPh sb="0" eb="2">
      <t>ケンチク</t>
    </rPh>
    <rPh sb="2" eb="4">
      <t>イッシキ</t>
    </rPh>
    <phoneticPr fontId="1"/>
  </si>
  <si>
    <t>水道施設</t>
    <rPh sb="0" eb="2">
      <t>スイドウ</t>
    </rPh>
    <rPh sb="2" eb="4">
      <t>シセツ</t>
    </rPh>
    <phoneticPr fontId="1"/>
  </si>
  <si>
    <t>※1</t>
    <phoneticPr fontId="1"/>
  </si>
  <si>
    <t>※2</t>
    <phoneticPr fontId="1"/>
  </si>
  <si>
    <t>地域精通度・
地域貢献度
に関する事項</t>
    <rPh sb="0" eb="2">
      <t>チイキ</t>
    </rPh>
    <rPh sb="2" eb="4">
      <t>セイツウ</t>
    </rPh>
    <rPh sb="4" eb="5">
      <t>ド</t>
    </rPh>
    <rPh sb="7" eb="9">
      <t>チイキ</t>
    </rPh>
    <rPh sb="9" eb="11">
      <t>コウケン</t>
    </rPh>
    <rPh sb="11" eb="12">
      <t>ド</t>
    </rPh>
    <rPh sb="14" eb="15">
      <t>カン</t>
    </rPh>
    <rPh sb="17" eb="19">
      <t>ジコウ</t>
    </rPh>
    <phoneticPr fontId="1"/>
  </si>
  <si>
    <t>地域精通度
地域貢献度等
に関する注意事項</t>
    <rPh sb="0" eb="2">
      <t>チイキ</t>
    </rPh>
    <rPh sb="2" eb="4">
      <t>セイツウ</t>
    </rPh>
    <rPh sb="4" eb="5">
      <t>ド</t>
    </rPh>
    <rPh sb="6" eb="8">
      <t>チイキ</t>
    </rPh>
    <rPh sb="8" eb="10">
      <t>コウケン</t>
    </rPh>
    <rPh sb="10" eb="11">
      <t>ド</t>
    </rPh>
    <rPh sb="11" eb="12">
      <t>トウ</t>
    </rPh>
    <rPh sb="14" eb="15">
      <t>カン</t>
    </rPh>
    <rPh sb="17" eb="19">
      <t>チュウイ</t>
    </rPh>
    <rPh sb="19" eb="21">
      <t>ジコウ</t>
    </rPh>
    <phoneticPr fontId="1"/>
  </si>
  <si>
    <t>👈市外</t>
    <rPh sb="2" eb="4">
      <t>シガイ</t>
    </rPh>
    <phoneticPr fontId="1"/>
  </si>
  <si>
    <t>👈建築</t>
    <rPh sb="2" eb="4">
      <t>ケンチク</t>
    </rPh>
    <phoneticPr fontId="1"/>
  </si>
  <si>
    <t>建築一式、水道施設以外は</t>
    <rPh sb="0" eb="2">
      <t>ケンチク</t>
    </rPh>
    <rPh sb="2" eb="4">
      <t>イッシキ</t>
    </rPh>
    <rPh sb="5" eb="7">
      <t>スイドウ</t>
    </rPh>
    <rPh sb="7" eb="9">
      <t>シセツ</t>
    </rPh>
    <rPh sb="9" eb="11">
      <t>イガイ</t>
    </rPh>
    <phoneticPr fontId="1"/>
  </si>
  <si>
    <t>空欄であることを確認</t>
    <rPh sb="0" eb="2">
      <t>クウラン</t>
    </rPh>
    <rPh sb="8" eb="10">
      <t>カクニン</t>
    </rPh>
    <phoneticPr fontId="1"/>
  </si>
  <si>
    <t>つ</t>
    <phoneticPr fontId="1"/>
  </si>
  <si>
    <t>づ</t>
    <phoneticPr fontId="1"/>
  </si>
  <si>
    <t>き</t>
    <phoneticPr fontId="1"/>
  </si>
  <si>
    <t>※愛知県が発行したものに限る。</t>
    <rPh sb="1" eb="4">
      <t>アイチケン</t>
    </rPh>
    <rPh sb="5" eb="7">
      <t>ハッコウ</t>
    </rPh>
    <rPh sb="12" eb="13">
      <t>カギ</t>
    </rPh>
    <phoneticPr fontId="1"/>
  </si>
  <si>
    <t>1級国家資格</t>
    <rPh sb="1" eb="2">
      <t>キュウ</t>
    </rPh>
    <rPh sb="2" eb="4">
      <t>コッカ</t>
    </rPh>
    <rPh sb="4" eb="6">
      <t>シカク</t>
    </rPh>
    <phoneticPr fontId="1"/>
  </si>
  <si>
    <t>2級国家資格</t>
    <rPh sb="1" eb="2">
      <t>キュウ</t>
    </rPh>
    <rPh sb="2" eb="4">
      <t>コッカ</t>
    </rPh>
    <rPh sb="4" eb="6">
      <t>シカク</t>
    </rPh>
    <phoneticPr fontId="1"/>
  </si>
  <si>
    <t>に応じて変化する項目であるため、</t>
    <rPh sb="1" eb="2">
      <t>オウ</t>
    </rPh>
    <rPh sb="4" eb="6">
      <t>ヘンカ</t>
    </rPh>
    <rPh sb="8" eb="10">
      <t>コウモク</t>
    </rPh>
    <phoneticPr fontId="1"/>
  </si>
  <si>
    <t>Ａ企業の技術力、Ｂ配置予定技術者の能力</t>
    <rPh sb="1" eb="3">
      <t>キギョウ</t>
    </rPh>
    <rPh sb="4" eb="7">
      <t>ギジュツリョク</t>
    </rPh>
    <rPh sb="9" eb="11">
      <t>ハイチ</t>
    </rPh>
    <rPh sb="11" eb="13">
      <t>ヨテイ</t>
    </rPh>
    <rPh sb="13" eb="16">
      <t>ギジュツシャ</t>
    </rPh>
    <rPh sb="17" eb="19">
      <t>ノウリョク</t>
    </rPh>
    <phoneticPr fontId="1"/>
  </si>
  <si>
    <t>20、21は「Ｃ地域精通度・地域貢献度等】に関するもの</t>
    <rPh sb="8" eb="10">
      <t>チイキ</t>
    </rPh>
    <rPh sb="10" eb="12">
      <t>セイツウ</t>
    </rPh>
    <rPh sb="12" eb="13">
      <t>ド</t>
    </rPh>
    <rPh sb="14" eb="16">
      <t>チイキ</t>
    </rPh>
    <rPh sb="16" eb="18">
      <t>コウケン</t>
    </rPh>
    <rPh sb="18" eb="19">
      <t>ド</t>
    </rPh>
    <rPh sb="19" eb="20">
      <t>トウ</t>
    </rPh>
    <rPh sb="22" eb="23">
      <t>カン</t>
    </rPh>
    <phoneticPr fontId="1"/>
  </si>
  <si>
    <t>・ 市内 or 市外</t>
    <rPh sb="2" eb="4">
      <t>シナイ</t>
    </rPh>
    <rPh sb="8" eb="10">
      <t>シガイ</t>
    </rPh>
    <phoneticPr fontId="1"/>
  </si>
  <si>
    <t>・ 業種</t>
    <rPh sb="2" eb="4">
      <t>ギョウシュ</t>
    </rPh>
    <phoneticPr fontId="1"/>
  </si>
  <si>
    <t>ここで表示・非表示・内容などを確認！</t>
    <rPh sb="3" eb="5">
      <t>ヒョウジ</t>
    </rPh>
    <rPh sb="6" eb="9">
      <t>ヒヒョウジ</t>
    </rPh>
    <rPh sb="10" eb="12">
      <t>ナイヨウ</t>
    </rPh>
    <rPh sb="15" eb="17">
      <t>カクニン</t>
    </rPh>
    <phoneticPr fontId="1"/>
  </si>
  <si>
    <t>の内容は、下部（文面）からリンクが飛んでいるが</t>
    <rPh sb="1" eb="3">
      <t>ナイヨウ</t>
    </rPh>
    <rPh sb="5" eb="7">
      <t>カブ</t>
    </rPh>
    <rPh sb="8" eb="10">
      <t>ブンメン</t>
    </rPh>
    <rPh sb="17" eb="18">
      <t>ト</t>
    </rPh>
    <phoneticPr fontId="1"/>
  </si>
  <si>
    <t>Ｃ地域精通度・地域貢献度等は</t>
    <rPh sb="1" eb="6">
      <t>チイキセイツウド</t>
    </rPh>
    <rPh sb="7" eb="13">
      <t>チイキコウケンドトウ</t>
    </rPh>
    <phoneticPr fontId="1"/>
  </si>
  <si>
    <t>👈からリンクさせているため注意！！</t>
    <rPh sb="14" eb="16">
      <t>チュウイ</t>
    </rPh>
    <phoneticPr fontId="1"/>
  </si>
  <si>
    <t>あり</t>
    <phoneticPr fontId="1"/>
  </si>
  <si>
    <t>事後審査用</t>
    <rPh sb="0" eb="2">
      <t>ジゴ</t>
    </rPh>
    <rPh sb="2" eb="4">
      <t>シンサ</t>
    </rPh>
    <rPh sb="4" eb="5">
      <t>ヨウ</t>
    </rPh>
    <phoneticPr fontId="1"/>
  </si>
  <si>
    <t>２台以下</t>
    <rPh sb="1" eb="2">
      <t>ダイ</t>
    </rPh>
    <rPh sb="2" eb="4">
      <t>イカ</t>
    </rPh>
    <phoneticPr fontId="1"/>
  </si>
  <si>
    <t>なし</t>
    <phoneticPr fontId="1"/>
  </si>
  <si>
    <t>取得実績のある資格の種類</t>
    <rPh sb="0" eb="2">
      <t>シュトク</t>
    </rPh>
    <rPh sb="2" eb="4">
      <t>ジッセキ</t>
    </rPh>
    <rPh sb="7" eb="9">
      <t>シカク</t>
    </rPh>
    <rPh sb="10" eb="12">
      <t>シュルイ</t>
    </rPh>
    <phoneticPr fontId="1"/>
  </si>
  <si>
    <t>※ それぞれについて、該当するものを選択してください。</t>
    <phoneticPr fontId="1"/>
  </si>
  <si>
    <t>事後審査申請書プルダウンメニュー（配置技術者保有資格以外）</t>
    <rPh sb="0" eb="2">
      <t>ジゴ</t>
    </rPh>
    <rPh sb="2" eb="4">
      <t>シンサ</t>
    </rPh>
    <rPh sb="4" eb="7">
      <t>シンセイショ</t>
    </rPh>
    <rPh sb="17" eb="19">
      <t>ハイチ</t>
    </rPh>
    <rPh sb="19" eb="22">
      <t>ギジュツシャ</t>
    </rPh>
    <rPh sb="22" eb="24">
      <t>ホユウ</t>
    </rPh>
    <rPh sb="24" eb="26">
      <t>シカク</t>
    </rPh>
    <rPh sb="26" eb="28">
      <t>イガイ</t>
    </rPh>
    <phoneticPr fontId="1"/>
  </si>
  <si>
    <t>👈入力シートで選択した業種によって</t>
    <rPh sb="2" eb="4">
      <t>ニュウリョク</t>
    </rPh>
    <rPh sb="8" eb="10">
      <t>センタク</t>
    </rPh>
    <rPh sb="12" eb="14">
      <t>ギョウシュ</t>
    </rPh>
    <phoneticPr fontId="1"/>
  </si>
  <si>
    <t>　　変わります。</t>
    <rPh sb="2" eb="3">
      <t>カ</t>
    </rPh>
    <phoneticPr fontId="1"/>
  </si>
  <si>
    <t>年　　月　　日</t>
    <rPh sb="0" eb="1">
      <t>ネン</t>
    </rPh>
    <rPh sb="3" eb="4">
      <t>ガツ</t>
    </rPh>
    <rPh sb="6" eb="7">
      <t>ニチ</t>
    </rPh>
    <phoneticPr fontId="1"/>
  </si>
  <si>
    <t>土/建/水</t>
    <rPh sb="0" eb="5">
      <t>ド／ケン／スイ</t>
    </rPh>
    <phoneticPr fontId="1"/>
  </si>
  <si>
    <t>他4業種</t>
    <rPh sb="0" eb="1">
      <t>ホカ</t>
    </rPh>
    <rPh sb="2" eb="4">
      <t>ギョウシュ</t>
    </rPh>
    <phoneticPr fontId="1"/>
  </si>
  <si>
    <t>市内※5,市外※7</t>
    <rPh sb="0" eb="2">
      <t>シナイ</t>
    </rPh>
    <rPh sb="5" eb="7">
      <t>シガイ</t>
    </rPh>
    <phoneticPr fontId="1"/>
  </si>
  <si>
    <t>市内※6,市外※8</t>
    <rPh sb="0" eb="2">
      <t>シナイ</t>
    </rPh>
    <rPh sb="5" eb="7">
      <t>シガイ</t>
    </rPh>
    <phoneticPr fontId="1"/>
  </si>
  <si>
    <t>市内※7,市外※9</t>
    <rPh sb="0" eb="2">
      <t>シナイ</t>
    </rPh>
    <rPh sb="5" eb="7">
      <t>シガイ</t>
    </rPh>
    <phoneticPr fontId="1"/>
  </si>
  <si>
    <t>市内※8,市外※10</t>
    <rPh sb="0" eb="2">
      <t>シナイ</t>
    </rPh>
    <rPh sb="5" eb="7">
      <t>シガイ</t>
    </rPh>
    <phoneticPr fontId="1"/>
  </si>
  <si>
    <t>　　　固定</t>
    <rPh sb="3" eb="5">
      <t>コテイ</t>
    </rPh>
    <phoneticPr fontId="1"/>
  </si>
  <si>
    <t>入力・チェック完了後、「事後審査申請書」以外を選択し右クリック⇒「非表示」</t>
    <rPh sb="0" eb="2">
      <t>ニュウリョク</t>
    </rPh>
    <rPh sb="7" eb="9">
      <t>カンリョウ</t>
    </rPh>
    <rPh sb="9" eb="10">
      <t>ゴ</t>
    </rPh>
    <rPh sb="12" eb="14">
      <t>ジゴ</t>
    </rPh>
    <rPh sb="14" eb="16">
      <t>シンサ</t>
    </rPh>
    <rPh sb="16" eb="19">
      <t>シンセイショ</t>
    </rPh>
    <rPh sb="20" eb="22">
      <t>イガイ</t>
    </rPh>
    <rPh sb="23" eb="25">
      <t>センタク</t>
    </rPh>
    <rPh sb="26" eb="27">
      <t>ミギ</t>
    </rPh>
    <rPh sb="33" eb="36">
      <t>ヒヒョウジ</t>
    </rPh>
    <phoneticPr fontId="24"/>
  </si>
  <si>
    <t>○○工事</t>
    <rPh sb="2" eb="4">
      <t>コウジ</t>
    </rPh>
    <phoneticPr fontId="1"/>
  </si>
  <si>
    <t>○○</t>
    <phoneticPr fontId="1"/>
  </si>
  <si>
    <t>○○町地内</t>
    <rPh sb="2" eb="3">
      <t>チョウ</t>
    </rPh>
    <rPh sb="3" eb="5">
      <t>チナイ</t>
    </rPh>
    <phoneticPr fontId="1"/>
  </si>
  <si>
    <t>※「別記」＋「別紙」は一緒にＰＤＦ化し、シートタブは「非表示」とする。</t>
    <rPh sb="2" eb="4">
      <t>ベッキ</t>
    </rPh>
    <rPh sb="7" eb="9">
      <t>ベッシ</t>
    </rPh>
    <rPh sb="11" eb="13">
      <t>イッショ</t>
    </rPh>
    <rPh sb="17" eb="18">
      <t>カ</t>
    </rPh>
    <rPh sb="27" eb="30">
      <t>ヒヒョウジ</t>
    </rPh>
    <phoneticPr fontId="1"/>
  </si>
  <si>
    <t>まで</t>
    <phoneticPr fontId="1"/>
  </si>
  <si>
    <t>日間</t>
    <rPh sb="0" eb="1">
      <t>ニチ</t>
    </rPh>
    <rPh sb="1" eb="2">
      <t>カン</t>
    </rPh>
    <phoneticPr fontId="1"/>
  </si>
  <si>
    <t>安城市</t>
    <rPh sb="0" eb="3">
      <t>アンジョウシ</t>
    </rPh>
    <phoneticPr fontId="1"/>
  </si>
  <si>
    <t>↑「～まで」の場合</t>
    <rPh sb="7" eb="9">
      <t>バアイ</t>
    </rPh>
    <phoneticPr fontId="1"/>
  </si>
  <si>
    <t>↑「～日間」の場合</t>
    <rPh sb="3" eb="4">
      <t>ニチ</t>
    </rPh>
    <rPh sb="4" eb="5">
      <t>カン</t>
    </rPh>
    <rPh sb="7" eb="9">
      <t>バアイ</t>
    </rPh>
    <phoneticPr fontId="1"/>
  </si>
  <si>
    <t>👈土木</t>
    <rPh sb="2" eb="4">
      <t>ドボク</t>
    </rPh>
    <phoneticPr fontId="1"/>
  </si>
  <si>
    <t>👈水道</t>
    <rPh sb="2" eb="4">
      <t>スイドウ</t>
    </rPh>
    <phoneticPr fontId="1"/>
  </si>
  <si>
    <t>　　　　固定。項目修正時には</t>
    <rPh sb="4" eb="6">
      <t>コテイ</t>
    </rPh>
    <rPh sb="7" eb="9">
      <t>コウモク</t>
    </rPh>
    <rPh sb="9" eb="11">
      <t>シュウセイ</t>
    </rPh>
    <rPh sb="11" eb="12">
      <t>ジ</t>
    </rPh>
    <phoneticPr fontId="1"/>
  </si>
  <si>
    <t>　　　　こちらも修正すること。</t>
    <rPh sb="8" eb="10">
      <t>シュウセイ</t>
    </rPh>
    <phoneticPr fontId="1"/>
  </si>
  <si>
    <t>　　土・舗・造・水➡３台以上/２台以下</t>
    <rPh sb="2" eb="3">
      <t>ド</t>
    </rPh>
    <rPh sb="4" eb="5">
      <t>ホ</t>
    </rPh>
    <rPh sb="6" eb="7">
      <t>ゾウ</t>
    </rPh>
    <rPh sb="8" eb="9">
      <t>スイ</t>
    </rPh>
    <rPh sb="11" eb="12">
      <t>ダイ</t>
    </rPh>
    <rPh sb="12" eb="14">
      <t>イジョウ</t>
    </rPh>
    <rPh sb="16" eb="17">
      <t>ダイ</t>
    </rPh>
    <rPh sb="17" eb="19">
      <t>イカ</t>
    </rPh>
    <phoneticPr fontId="1"/>
  </si>
  <si>
    <t>　　建・電・管　　➡あり/なし</t>
    <rPh sb="2" eb="3">
      <t>ケン</t>
    </rPh>
    <rPh sb="4" eb="5">
      <t>デン</t>
    </rPh>
    <rPh sb="6" eb="7">
      <t>カン</t>
    </rPh>
    <phoneticPr fontId="1"/>
  </si>
  <si>
    <t>※確認後、シート「非表示」とすること</t>
    <rPh sb="1" eb="3">
      <t>カクニン</t>
    </rPh>
    <rPh sb="3" eb="4">
      <t>ゴ</t>
    </rPh>
    <rPh sb="9" eb="12">
      <t>ヒヒョウジ</t>
    </rPh>
    <phoneticPr fontId="1"/>
  </si>
  <si>
    <t>Ｒ列非表示</t>
    <rPh sb="1" eb="2">
      <t>レツ</t>
    </rPh>
    <rPh sb="2" eb="5">
      <t>ヒヒョウジ</t>
    </rPh>
    <phoneticPr fontId="1"/>
  </si>
  <si>
    <t>⇧番号は別記から自動転記　👈215行非表示</t>
    <rPh sb="1" eb="3">
      <t>バンゴウ</t>
    </rPh>
    <rPh sb="4" eb="6">
      <t>ベッキ</t>
    </rPh>
    <rPh sb="8" eb="10">
      <t>ジドウ</t>
    </rPh>
    <rPh sb="10" eb="12">
      <t>テンキ</t>
    </rPh>
    <rPh sb="18" eb="19">
      <t>ギョウ</t>
    </rPh>
    <rPh sb="19" eb="22">
      <t>ヒヒョウジ</t>
    </rPh>
    <phoneticPr fontId="1"/>
  </si>
  <si>
    <t>R列非表示</t>
    <rPh sb="1" eb="2">
      <t>レツ</t>
    </rPh>
    <rPh sb="2" eb="5">
      <t>ヒヒョウジ</t>
    </rPh>
    <phoneticPr fontId="1"/>
  </si>
  <si>
    <r>
      <t xml:space="preserve">過年度の成績
</t>
    </r>
    <r>
      <rPr>
        <sz val="9"/>
        <color rgb="FFC00000"/>
        <rFont val="ＭＳ ゴシック"/>
        <family val="3"/>
        <charset val="128"/>
      </rPr>
      <t>※～6月,7月～で対象年度が変わる</t>
    </r>
    <rPh sb="0" eb="3">
      <t>カネンド</t>
    </rPh>
    <rPh sb="4" eb="6">
      <t>セイセキ</t>
    </rPh>
    <rPh sb="10" eb="11">
      <t>ガツ</t>
    </rPh>
    <rPh sb="13" eb="14">
      <t>ガツ</t>
    </rPh>
    <rPh sb="16" eb="18">
      <t>タイショウ</t>
    </rPh>
    <rPh sb="18" eb="20">
      <t>ネンド</t>
    </rPh>
    <rPh sb="21" eb="22">
      <t>カ</t>
    </rPh>
    <phoneticPr fontId="1"/>
  </si>
  <si>
    <t>⇧番号修正確認</t>
    <rPh sb="1" eb="3">
      <t>バンゴウ</t>
    </rPh>
    <rPh sb="3" eb="5">
      <t>シュウセイ</t>
    </rPh>
    <rPh sb="5" eb="7">
      <t>カクニン</t>
    </rPh>
    <phoneticPr fontId="1"/>
  </si>
  <si>
    <t>◀別記用、事後審査申請書用</t>
    <rPh sb="1" eb="3">
      <t>ベッキ</t>
    </rPh>
    <rPh sb="3" eb="4">
      <t>ヨウ</t>
    </rPh>
    <rPh sb="5" eb="13">
      <t>ジゴシンサシンセイショヨウ</t>
    </rPh>
    <phoneticPr fontId="1"/>
  </si>
  <si>
    <t>◀別記用</t>
    <rPh sb="1" eb="3">
      <t>ベッキ</t>
    </rPh>
    <rPh sb="3" eb="4">
      <t>ヨウ</t>
    </rPh>
    <phoneticPr fontId="1"/>
  </si>
  <si>
    <t>◀事後審査申請書用</t>
    <rPh sb="1" eb="3">
      <t>ジゴ</t>
    </rPh>
    <rPh sb="3" eb="5">
      <t>シンサ</t>
    </rPh>
    <rPh sb="5" eb="8">
      <t>シンセイショ</t>
    </rPh>
    <rPh sb="8" eb="9">
      <t>ヨウ</t>
    </rPh>
    <phoneticPr fontId="1"/>
  </si>
  <si>
    <t>200</t>
    <phoneticPr fontId="1"/>
  </si>
  <si>
    <t>令和</t>
    <rPh sb="0" eb="2">
      <t>レイワ</t>
    </rPh>
    <phoneticPr fontId="1"/>
  </si>
  <si>
    <t>安城市発注の工事で評価点５９点以下の工事は施工実績として認めない。（減点項目を除く）</t>
    <rPh sb="0" eb="3">
      <t>アンジョウシ</t>
    </rPh>
    <rPh sb="3" eb="5">
      <t>ハッチュウ</t>
    </rPh>
    <rPh sb="6" eb="8">
      <t>コウジ</t>
    </rPh>
    <rPh sb="9" eb="11">
      <t>ヒョウカ</t>
    </rPh>
    <rPh sb="11" eb="12">
      <t>テン</t>
    </rPh>
    <rPh sb="14" eb="15">
      <t>テン</t>
    </rPh>
    <rPh sb="15" eb="17">
      <t>イカ</t>
    </rPh>
    <rPh sb="18" eb="20">
      <t>コウジ</t>
    </rPh>
    <rPh sb="21" eb="23">
      <t>セコウ</t>
    </rPh>
    <rPh sb="23" eb="25">
      <t>ジッセキ</t>
    </rPh>
    <rPh sb="34" eb="36">
      <t>ゲンテン</t>
    </rPh>
    <rPh sb="36" eb="38">
      <t>コウモク</t>
    </rPh>
    <rPh sb="39" eb="40">
      <t>ノゾ</t>
    </rPh>
    <phoneticPr fontId="1"/>
  </si>
  <si>
    <t>同規模工事の施工実績※1</t>
    <rPh sb="0" eb="5">
      <t>ドウキボコウジ</t>
    </rPh>
    <rPh sb="6" eb="8">
      <t>セコウ</t>
    </rPh>
    <rPh sb="8" eb="10">
      <t>ジッセキ</t>
    </rPh>
    <phoneticPr fontId="1"/>
  </si>
  <si>
    <t>過去5年間の元請としての同規模工事における施工実績に応じて加点する。</t>
    <phoneticPr fontId="1"/>
  </si>
  <si>
    <t>前年度において安城市発注の契約金額５００万円以上の同工種工事を３件以上竣工し、同工種工事においていずれの工事成績評定においても７５点以上かつ、全ての工種工事の評価が６５点以上であった業者のうち平均点の高い上位３社を、「安城市優良施工業者」として認定し加点する。</t>
    <phoneticPr fontId="1"/>
  </si>
  <si>
    <t>安城市発注の同工種工事において過去３年間に工事成績評点が６０点未満となった工事の数に応じて減点する。</t>
    <rPh sb="0" eb="3">
      <t>アンジョウシ</t>
    </rPh>
    <rPh sb="3" eb="5">
      <t>ハッチュウ</t>
    </rPh>
    <rPh sb="6" eb="7">
      <t>ドウ</t>
    </rPh>
    <rPh sb="7" eb="9">
      <t>コウシュ</t>
    </rPh>
    <rPh sb="9" eb="11">
      <t>コウジ</t>
    </rPh>
    <rPh sb="15" eb="17">
      <t>カコ</t>
    </rPh>
    <rPh sb="18" eb="20">
      <t>ネンカン</t>
    </rPh>
    <rPh sb="21" eb="23">
      <t>コウジ</t>
    </rPh>
    <rPh sb="23" eb="25">
      <t>セイセキ</t>
    </rPh>
    <rPh sb="25" eb="27">
      <t>ヒョウテン</t>
    </rPh>
    <rPh sb="30" eb="31">
      <t>テン</t>
    </rPh>
    <rPh sb="31" eb="33">
      <t>ミマン</t>
    </rPh>
    <rPh sb="37" eb="39">
      <t>コウジ</t>
    </rPh>
    <rPh sb="40" eb="41">
      <t>カズ</t>
    </rPh>
    <rPh sb="42" eb="43">
      <t>オウ</t>
    </rPh>
    <rPh sb="45" eb="47">
      <t>ゲンテン</t>
    </rPh>
    <phoneticPr fontId="1"/>
  </si>
  <si>
    <t>週休２日制工事への取組　※5</t>
    <rPh sb="0" eb="2">
      <t>シュウキュウ</t>
    </rPh>
    <rPh sb="3" eb="4">
      <t>ニチ</t>
    </rPh>
    <rPh sb="4" eb="5">
      <t>セイ</t>
    </rPh>
    <rPh sb="5" eb="7">
      <t>コウジ</t>
    </rPh>
    <rPh sb="9" eb="11">
      <t>トリクミ</t>
    </rPh>
    <phoneticPr fontId="1"/>
  </si>
  <si>
    <t>令和元年度より試行している安城市発注の完全週休２日制工事を達成した場合、加点する。</t>
    <rPh sb="0" eb="2">
      <t>レイワ</t>
    </rPh>
    <rPh sb="2" eb="4">
      <t>ガンネン</t>
    </rPh>
    <rPh sb="4" eb="5">
      <t>ド</t>
    </rPh>
    <rPh sb="7" eb="9">
      <t>シコウ</t>
    </rPh>
    <rPh sb="13" eb="16">
      <t>アンジョウシ</t>
    </rPh>
    <rPh sb="16" eb="18">
      <t>ハッチュウ</t>
    </rPh>
    <rPh sb="19" eb="21">
      <t>カンゼン</t>
    </rPh>
    <rPh sb="21" eb="23">
      <t>シュウキュウ</t>
    </rPh>
    <rPh sb="24" eb="25">
      <t>ニチ</t>
    </rPh>
    <rPh sb="25" eb="26">
      <t>セイ</t>
    </rPh>
    <rPh sb="26" eb="28">
      <t>コウジ</t>
    </rPh>
    <rPh sb="29" eb="31">
      <t>タッセイ</t>
    </rPh>
    <rPh sb="33" eb="35">
      <t>バアイ</t>
    </rPh>
    <rPh sb="36" eb="38">
      <t>カテン</t>
    </rPh>
    <phoneticPr fontId="1"/>
  </si>
  <si>
    <t>就労環境整備の取組　※6</t>
    <rPh sb="0" eb="2">
      <t>シュウロウ</t>
    </rPh>
    <rPh sb="2" eb="4">
      <t>カンキョウ</t>
    </rPh>
    <rPh sb="4" eb="6">
      <t>セイビ</t>
    </rPh>
    <rPh sb="7" eb="9">
      <t>トリクミ</t>
    </rPh>
    <phoneticPr fontId="1"/>
  </si>
  <si>
    <t>本支店が安城市に所在する事業者で、申請書を提出する日の前日時点で、次の取組を行っている場合、評価する。</t>
    <rPh sb="0" eb="3">
      <t>ホンシテン</t>
    </rPh>
    <rPh sb="4" eb="7">
      <t>アンジョウシ</t>
    </rPh>
    <rPh sb="8" eb="10">
      <t>ショザイ</t>
    </rPh>
    <rPh sb="12" eb="15">
      <t>ジギョウシャ</t>
    </rPh>
    <rPh sb="17" eb="20">
      <t>シンセイショ</t>
    </rPh>
    <rPh sb="21" eb="23">
      <t>テイシュツ</t>
    </rPh>
    <rPh sb="25" eb="26">
      <t>ヒ</t>
    </rPh>
    <rPh sb="27" eb="29">
      <t>ゼンジツ</t>
    </rPh>
    <rPh sb="29" eb="31">
      <t>ジテン</t>
    </rPh>
    <rPh sb="33" eb="34">
      <t>ツギ</t>
    </rPh>
    <rPh sb="35" eb="37">
      <t>トリクミ</t>
    </rPh>
    <rPh sb="38" eb="39">
      <t>オコナ</t>
    </rPh>
    <rPh sb="43" eb="45">
      <t>バアイ</t>
    </rPh>
    <rPh sb="46" eb="48">
      <t>ヒョウカ</t>
    </rPh>
    <phoneticPr fontId="1"/>
  </si>
  <si>
    <t>（１）愛知県ファミリー・フレンドリー企業の登録</t>
    <rPh sb="3" eb="6">
      <t>アイチケン</t>
    </rPh>
    <rPh sb="18" eb="20">
      <t>キギョウ</t>
    </rPh>
    <rPh sb="21" eb="23">
      <t>トウロク</t>
    </rPh>
    <phoneticPr fontId="1"/>
  </si>
  <si>
    <t>（２）女性の活躍促進宣言</t>
    <rPh sb="3" eb="5">
      <t>ジョセイ</t>
    </rPh>
    <rPh sb="6" eb="8">
      <t>カツヤク</t>
    </rPh>
    <rPh sb="8" eb="10">
      <t>ソクシン</t>
    </rPh>
    <rPh sb="10" eb="12">
      <t>センゲン</t>
    </rPh>
    <phoneticPr fontId="1"/>
  </si>
  <si>
    <t>取組なし</t>
    <rPh sb="0" eb="2">
      <t>トリクミ</t>
    </rPh>
    <phoneticPr fontId="1"/>
  </si>
  <si>
    <t>若年者雇用　※7</t>
    <rPh sb="0" eb="2">
      <t>ジャクネン</t>
    </rPh>
    <rPh sb="2" eb="3">
      <t>シャ</t>
    </rPh>
    <rPh sb="3" eb="5">
      <t>コヨウ</t>
    </rPh>
    <phoneticPr fontId="1"/>
  </si>
  <si>
    <t>該当</t>
    <rPh sb="0" eb="2">
      <t>ガイトウ</t>
    </rPh>
    <phoneticPr fontId="1"/>
  </si>
  <si>
    <t>同規模工事の施工実績　※1</t>
    <rPh sb="0" eb="5">
      <t>ドウキボコウジ</t>
    </rPh>
    <rPh sb="6" eb="8">
      <t>セコウ</t>
    </rPh>
    <rPh sb="8" eb="10">
      <t>ジッセキ</t>
    </rPh>
    <phoneticPr fontId="1"/>
  </si>
  <si>
    <t>過去10年間の主任技術者としての施工実績に応じて加点する。</t>
    <rPh sb="0" eb="2">
      <t>カコ</t>
    </rPh>
    <rPh sb="4" eb="6">
      <t>ネンカン</t>
    </rPh>
    <rPh sb="7" eb="9">
      <t>シュニン</t>
    </rPh>
    <rPh sb="9" eb="12">
      <t>ギジュツシャ</t>
    </rPh>
    <rPh sb="16" eb="18">
      <t>セコウ</t>
    </rPh>
    <rPh sb="18" eb="20">
      <t>ジッセキ</t>
    </rPh>
    <rPh sb="21" eb="22">
      <t>オウ</t>
    </rPh>
    <rPh sb="24" eb="26">
      <t>カテン</t>
    </rPh>
    <phoneticPr fontId="1"/>
  </si>
  <si>
    <t>JVの場合は、代表者の技術者の実績とする。</t>
    <phoneticPr fontId="1"/>
  </si>
  <si>
    <t>安城市発注の同工種工事成績評点が80点以上の評価実績　※2</t>
    <rPh sb="6" eb="7">
      <t>ドウ</t>
    </rPh>
    <rPh sb="7" eb="9">
      <t>コウシュ</t>
    </rPh>
    <rPh sb="9" eb="11">
      <t>コウジ</t>
    </rPh>
    <rPh sb="11" eb="13">
      <t>セイセキ</t>
    </rPh>
    <rPh sb="13" eb="15">
      <t>ヒョウテン</t>
    </rPh>
    <rPh sb="18" eb="19">
      <t>テン</t>
    </rPh>
    <rPh sb="19" eb="21">
      <t>イジョウ</t>
    </rPh>
    <rPh sb="22" eb="24">
      <t>ヒョウカ</t>
    </rPh>
    <rPh sb="24" eb="26">
      <t>ジッセキ</t>
    </rPh>
    <phoneticPr fontId="1"/>
  </si>
  <si>
    <t>過去３年間の工事成績評点が８０点以上の施工実績に応じて加点する。</t>
    <phoneticPr fontId="1"/>
  </si>
  <si>
    <t>安城市発注の同工種工事の優良評価　※3</t>
    <rPh sb="0" eb="3">
      <t>アンジョウシ</t>
    </rPh>
    <rPh sb="3" eb="5">
      <t>ハッチュウ</t>
    </rPh>
    <rPh sb="6" eb="7">
      <t>ドウ</t>
    </rPh>
    <rPh sb="7" eb="9">
      <t>コウシュ</t>
    </rPh>
    <rPh sb="9" eb="11">
      <t>コウジ</t>
    </rPh>
    <rPh sb="12" eb="14">
      <t>ユウリョウ</t>
    </rPh>
    <rPh sb="14" eb="16">
      <t>ヒョウカ</t>
    </rPh>
    <phoneticPr fontId="1"/>
  </si>
  <si>
    <t>過去３年間の工事成績評点が８５点以上の評価のある場合に加点する。</t>
    <rPh sb="0" eb="2">
      <t>カコ</t>
    </rPh>
    <rPh sb="3" eb="5">
      <t>ネンカン</t>
    </rPh>
    <rPh sb="6" eb="8">
      <t>コウジ</t>
    </rPh>
    <rPh sb="8" eb="10">
      <t>セイセキ</t>
    </rPh>
    <rPh sb="10" eb="12">
      <t>ヒョウテン</t>
    </rPh>
    <rPh sb="15" eb="18">
      <t>テンイジョウ</t>
    </rPh>
    <rPh sb="19" eb="21">
      <t>ヒョウカ</t>
    </rPh>
    <rPh sb="24" eb="26">
      <t>バアイ</t>
    </rPh>
    <rPh sb="27" eb="29">
      <t>カテン</t>
    </rPh>
    <phoneticPr fontId="1"/>
  </si>
  <si>
    <t>同工種工事に関する資格　※4</t>
    <rPh sb="0" eb="1">
      <t>ドウ</t>
    </rPh>
    <rPh sb="1" eb="3">
      <t>コウシュ</t>
    </rPh>
    <rPh sb="3" eb="5">
      <t>コウジ</t>
    </rPh>
    <rPh sb="6" eb="7">
      <t>カン</t>
    </rPh>
    <rPh sb="9" eb="11">
      <t>シカク</t>
    </rPh>
    <phoneticPr fontId="1"/>
  </si>
  <si>
    <t>本工事配置予定技術者の保有資格とする。</t>
    <rPh sb="0" eb="3">
      <t>ホンコウジ</t>
    </rPh>
    <rPh sb="3" eb="5">
      <t>ハイチ</t>
    </rPh>
    <rPh sb="5" eb="7">
      <t>ヨテイ</t>
    </rPh>
    <rPh sb="7" eb="10">
      <t>ギジュツシャ</t>
    </rPh>
    <rPh sb="11" eb="13">
      <t>ホユウ</t>
    </rPh>
    <rPh sb="13" eb="15">
      <t>シカク</t>
    </rPh>
    <phoneticPr fontId="1"/>
  </si>
  <si>
    <t>国家資格とは別紙のとおり。</t>
    <phoneticPr fontId="1"/>
  </si>
  <si>
    <t>該当する資格が2以上あっても加点は1点とする。</t>
    <rPh sb="0" eb="2">
      <t>ガイトウ</t>
    </rPh>
    <rPh sb="4" eb="6">
      <t>シカク</t>
    </rPh>
    <rPh sb="8" eb="10">
      <t>イジョウ</t>
    </rPh>
    <rPh sb="14" eb="16">
      <t>カテン</t>
    </rPh>
    <rPh sb="18" eb="19">
      <t>テン</t>
    </rPh>
    <phoneticPr fontId="1"/>
  </si>
  <si>
    <t>安城市内</t>
    <rPh sb="0" eb="2">
      <t>アンジョウ</t>
    </rPh>
    <rPh sb="2" eb="4">
      <t>シナイ</t>
    </rPh>
    <phoneticPr fontId="1"/>
  </si>
  <si>
    <t>同工種工事の市内施工実績</t>
    <rPh sb="0" eb="1">
      <t>ドウ</t>
    </rPh>
    <rPh sb="1" eb="3">
      <t>コウシュ</t>
    </rPh>
    <rPh sb="3" eb="5">
      <t>コウジ</t>
    </rPh>
    <rPh sb="6" eb="8">
      <t>シナイ</t>
    </rPh>
    <rPh sb="8" eb="10">
      <t>セコウ</t>
    </rPh>
    <rPh sb="10" eb="12">
      <t>ジッセキ</t>
    </rPh>
    <phoneticPr fontId="1"/>
  </si>
  <si>
    <t>過去１０年間の安城市内での同工種工事における施工実績がある場合に加点する。</t>
    <rPh sb="0" eb="2">
      <t>カコ</t>
    </rPh>
    <rPh sb="4" eb="6">
      <t>ネンカン</t>
    </rPh>
    <rPh sb="7" eb="11">
      <t>アンジョウシナイ</t>
    </rPh>
    <rPh sb="13" eb="14">
      <t>ドウ</t>
    </rPh>
    <rPh sb="14" eb="16">
      <t>コウシュ</t>
    </rPh>
    <rPh sb="16" eb="18">
      <t>コウジ</t>
    </rPh>
    <rPh sb="22" eb="24">
      <t>セコウ</t>
    </rPh>
    <rPh sb="24" eb="26">
      <t>ジッセキ</t>
    </rPh>
    <rPh sb="29" eb="31">
      <t>バアイ</t>
    </rPh>
    <rPh sb="32" eb="34">
      <t>カテン</t>
    </rPh>
    <phoneticPr fontId="1"/>
  </si>
  <si>
    <t>JVの場合は、代表者の施工実績とする。下請けでの実績は認めない。</t>
    <rPh sb="3" eb="5">
      <t>バアイ</t>
    </rPh>
    <rPh sb="7" eb="10">
      <t>ダイヒョウシャ</t>
    </rPh>
    <rPh sb="11" eb="13">
      <t>セコウ</t>
    </rPh>
    <rPh sb="13" eb="15">
      <t>ジッセキ</t>
    </rPh>
    <rPh sb="19" eb="21">
      <t>シタウ</t>
    </rPh>
    <rPh sb="24" eb="26">
      <t>ジッセキ</t>
    </rPh>
    <rPh sb="27" eb="28">
      <t>ミト</t>
    </rPh>
    <phoneticPr fontId="1"/>
  </si>
  <si>
    <t>災害に関する協力事業者の登録は、安城市災害緊急協力業者（工事）とする。</t>
    <rPh sb="0" eb="2">
      <t>サイガイ</t>
    </rPh>
    <rPh sb="3" eb="4">
      <t>カン</t>
    </rPh>
    <rPh sb="6" eb="8">
      <t>キョウリョク</t>
    </rPh>
    <rPh sb="8" eb="10">
      <t>ジギョウ</t>
    </rPh>
    <rPh sb="10" eb="11">
      <t>シャ</t>
    </rPh>
    <rPh sb="12" eb="14">
      <t>トウロク</t>
    </rPh>
    <rPh sb="16" eb="19">
      <t>アンジョウシ</t>
    </rPh>
    <rPh sb="19" eb="21">
      <t>サイガイ</t>
    </rPh>
    <rPh sb="21" eb="23">
      <t>キンキュウ</t>
    </rPh>
    <rPh sb="23" eb="25">
      <t>キョウリョク</t>
    </rPh>
    <rPh sb="25" eb="27">
      <t>ギョウシャ</t>
    </rPh>
    <rPh sb="28" eb="30">
      <t>コウジ</t>
    </rPh>
    <phoneticPr fontId="1"/>
  </si>
  <si>
    <t>協定締結は、「災害時における協力に関する協定書（建設協力会）」、「災害時における復旧工事の協力に関する協定」および「災害時における応急対策の協力に関する協定書」とする。</t>
    <phoneticPr fontId="1"/>
  </si>
  <si>
    <t>活動実績あり</t>
    <rPh sb="0" eb="2">
      <t>カツドウ</t>
    </rPh>
    <rPh sb="2" eb="4">
      <t>ジッセキ</t>
    </rPh>
    <phoneticPr fontId="1"/>
  </si>
  <si>
    <t>登録又は協定締結</t>
    <rPh sb="0" eb="2">
      <t>トウロク</t>
    </rPh>
    <rPh sb="2" eb="3">
      <t>マタ</t>
    </rPh>
    <rPh sb="4" eb="6">
      <t>キョウテイ</t>
    </rPh>
    <rPh sb="6" eb="8">
      <t>テイケツ</t>
    </rPh>
    <phoneticPr fontId="1"/>
  </si>
  <si>
    <t>１台以上</t>
    <rPh sb="1" eb="2">
      <t>ダイ</t>
    </rPh>
    <rPh sb="2" eb="4">
      <t>イジョウ</t>
    </rPh>
    <phoneticPr fontId="1"/>
  </si>
  <si>
    <t>（土・造・舗・水は３台</t>
    <rPh sb="1" eb="2">
      <t>ド</t>
    </rPh>
    <rPh sb="3" eb="4">
      <t>ゾウ</t>
    </rPh>
    <rPh sb="5" eb="6">
      <t>ホ</t>
    </rPh>
    <rPh sb="7" eb="8">
      <t>ミズ</t>
    </rPh>
    <rPh sb="10" eb="11">
      <t>ダイ</t>
    </rPh>
    <phoneticPr fontId="1"/>
  </si>
  <si>
    <t>　建・電・管は１台）</t>
    <rPh sb="1" eb="2">
      <t>ケン</t>
    </rPh>
    <rPh sb="3" eb="4">
      <t>デン</t>
    </rPh>
    <rPh sb="5" eb="6">
      <t>カン</t>
    </rPh>
    <rPh sb="8" eb="9">
      <t>ダイ</t>
    </rPh>
    <phoneticPr fontId="1"/>
  </si>
  <si>
    <t>自社保有又はリースを対象とし、経営事項審査における対象建設機械と同じとする。</t>
    <phoneticPr fontId="1"/>
  </si>
  <si>
    <t>※5</t>
    <phoneticPr fontId="1"/>
  </si>
  <si>
    <t>2名以上雇用</t>
    <rPh sb="1" eb="4">
      <t>メイイジョウ</t>
    </rPh>
    <rPh sb="4" eb="6">
      <t>コヨウ</t>
    </rPh>
    <phoneticPr fontId="1"/>
  </si>
  <si>
    <t>1名雇用</t>
    <rPh sb="1" eb="2">
      <t>メイ</t>
    </rPh>
    <rPh sb="2" eb="4">
      <t>コヨウ</t>
    </rPh>
    <phoneticPr fontId="1"/>
  </si>
  <si>
    <t>※3</t>
    <phoneticPr fontId="1"/>
  </si>
  <si>
    <t>※5</t>
    <phoneticPr fontId="1"/>
  </si>
  <si>
    <t>被災建築物応急危険度判定士の雇用</t>
    <rPh sb="14" eb="16">
      <t>コヨウ</t>
    </rPh>
    <phoneticPr fontId="1"/>
  </si>
  <si>
    <t>愛知県被災建築物応急危険度判定士の登録者を正規社員としての雇用に応じて加点する。</t>
    <rPh sb="0" eb="3">
      <t>アイチケン</t>
    </rPh>
    <rPh sb="3" eb="5">
      <t>ヒサイ</t>
    </rPh>
    <rPh sb="5" eb="8">
      <t>ケンチクブツ</t>
    </rPh>
    <rPh sb="8" eb="10">
      <t>オウキュウ</t>
    </rPh>
    <rPh sb="10" eb="13">
      <t>キケンド</t>
    </rPh>
    <rPh sb="13" eb="16">
      <t>ハンテイシ</t>
    </rPh>
    <rPh sb="17" eb="19">
      <t>トウロク</t>
    </rPh>
    <rPh sb="19" eb="20">
      <t>シャ</t>
    </rPh>
    <rPh sb="21" eb="23">
      <t>セイキ</t>
    </rPh>
    <rPh sb="23" eb="25">
      <t>シャイン</t>
    </rPh>
    <rPh sb="29" eb="31">
      <t>コヨウ</t>
    </rPh>
    <rPh sb="32" eb="33">
      <t>オウ</t>
    </rPh>
    <rPh sb="35" eb="37">
      <t>カテン</t>
    </rPh>
    <phoneticPr fontId="1"/>
  </si>
  <si>
    <t>安城市の発注する風水害、雪氷対策等の業務委託について、当該年度の受託ありの場合、加点する。</t>
    <phoneticPr fontId="1"/>
  </si>
  <si>
    <t>※4</t>
    <phoneticPr fontId="1"/>
  </si>
  <si>
    <t>※6</t>
    <phoneticPr fontId="1"/>
  </si>
  <si>
    <t>※7</t>
    <phoneticPr fontId="1"/>
  </si>
  <si>
    <t>（業種：土木一式工事）</t>
    <rPh sb="1" eb="3">
      <t>ギョウシュ</t>
    </rPh>
    <rPh sb="4" eb="6">
      <t>ドボク</t>
    </rPh>
    <rPh sb="6" eb="8">
      <t>イッシキ</t>
    </rPh>
    <rPh sb="8" eb="10">
      <t>コウジ</t>
    </rPh>
    <phoneticPr fontId="1"/>
  </si>
  <si>
    <t>（業種：水道施設工事）</t>
    <rPh sb="1" eb="3">
      <t>ギョウシュ</t>
    </rPh>
    <rPh sb="4" eb="6">
      <t>スイドウ</t>
    </rPh>
    <rPh sb="6" eb="8">
      <t>シセツ</t>
    </rPh>
    <rPh sb="8" eb="10">
      <t>コウジ</t>
    </rPh>
    <phoneticPr fontId="1"/>
  </si>
  <si>
    <t>市内※9,市外※11</t>
    <rPh sb="0" eb="2">
      <t>シナイ</t>
    </rPh>
    <rPh sb="5" eb="7">
      <t>シガイ</t>
    </rPh>
    <phoneticPr fontId="1"/>
  </si>
  <si>
    <t>市内※10,市外※12</t>
    <rPh sb="0" eb="2">
      <t>シナイ</t>
    </rPh>
    <rPh sb="6" eb="8">
      <t>シガイ</t>
    </rPh>
    <phoneticPr fontId="1"/>
  </si>
  <si>
    <t>環境配慮の取組</t>
    <rPh sb="0" eb="2">
      <t>カンキョウ</t>
    </rPh>
    <rPh sb="2" eb="4">
      <t>ハイリョ</t>
    </rPh>
    <rPh sb="5" eb="7">
      <t>トリクミ</t>
    </rPh>
    <phoneticPr fontId="1"/>
  </si>
  <si>
    <t>環境</t>
    <rPh sb="0" eb="2">
      <t>カンキョウ</t>
    </rPh>
    <phoneticPr fontId="1"/>
  </si>
  <si>
    <t>エコアクション２１又はＩＳＯ１４００１の取得があれば、加点する。</t>
    <phoneticPr fontId="1"/>
  </si>
  <si>
    <t>同規模工事の施工実績</t>
    <rPh sb="0" eb="5">
      <t>ドウキボコウジ</t>
    </rPh>
    <rPh sb="6" eb="8">
      <t>セコウ</t>
    </rPh>
    <rPh sb="8" eb="10">
      <t>ジッセキ</t>
    </rPh>
    <phoneticPr fontId="1"/>
  </si>
  <si>
    <t>就労環境整備の取組</t>
    <rPh sb="0" eb="2">
      <t>シュウロウ</t>
    </rPh>
    <rPh sb="2" eb="4">
      <t>カンキョウ</t>
    </rPh>
    <rPh sb="4" eb="6">
      <t>セイビ</t>
    </rPh>
    <rPh sb="7" eb="9">
      <t>トリクミ</t>
    </rPh>
    <phoneticPr fontId="1"/>
  </si>
  <si>
    <t>若年者雇用</t>
    <rPh sb="0" eb="2">
      <t>ジャクネン</t>
    </rPh>
    <rPh sb="2" eb="3">
      <t>シャ</t>
    </rPh>
    <rPh sb="3" eb="5">
      <t>コヨウ</t>
    </rPh>
    <phoneticPr fontId="1"/>
  </si>
  <si>
    <t xml:space="preserve">若手技術者の育成 </t>
    <phoneticPr fontId="1"/>
  </si>
  <si>
    <t>・法令による免許証の写し</t>
    <rPh sb="1" eb="3">
      <t>ホウレイ</t>
    </rPh>
    <rPh sb="6" eb="9">
      <t>メンキョショウ</t>
    </rPh>
    <rPh sb="10" eb="11">
      <t>ウツ</t>
    </rPh>
    <phoneticPr fontId="1"/>
  </si>
  <si>
    <t>建設機械の保有</t>
    <phoneticPr fontId="1"/>
  </si>
  <si>
    <t>２名以上雇用</t>
    <rPh sb="1" eb="2">
      <t>メイ</t>
    </rPh>
    <rPh sb="2" eb="4">
      <t>イジョウ</t>
    </rPh>
    <rPh sb="4" eb="6">
      <t>コヨウ</t>
    </rPh>
    <phoneticPr fontId="1"/>
  </si>
  <si>
    <t>１名雇用</t>
    <rPh sb="1" eb="2">
      <t>メイ</t>
    </rPh>
    <rPh sb="2" eb="4">
      <t>コヨウ</t>
    </rPh>
    <phoneticPr fontId="1"/>
  </si>
  <si>
    <t>若手技術者の育成 　※8</t>
    <phoneticPr fontId="1"/>
  </si>
  <si>
    <t>本支店の所在　※1</t>
    <phoneticPr fontId="1"/>
  </si>
  <si>
    <t>災害に関する協力事業者登録、協定締結及び活動実績</t>
    <phoneticPr fontId="1"/>
  </si>
  <si>
    <t>土</t>
    <rPh sb="0" eb="1">
      <t>ツチ</t>
    </rPh>
    <phoneticPr fontId="1"/>
  </si>
  <si>
    <t>水</t>
    <rPh sb="0" eb="1">
      <t>ミズ</t>
    </rPh>
    <phoneticPr fontId="1"/>
  </si>
  <si>
    <t>活動実績あり</t>
    <rPh sb="0" eb="2">
      <t>カツドウ</t>
    </rPh>
    <rPh sb="2" eb="4">
      <t>ジッセキ</t>
    </rPh>
    <phoneticPr fontId="1"/>
  </si>
  <si>
    <t>上記以外</t>
    <rPh sb="0" eb="4">
      <t>ジョウキイガイ</t>
    </rPh>
    <phoneticPr fontId="1"/>
  </si>
  <si>
    <t>入札参加資格停止措置</t>
    <phoneticPr fontId="1"/>
  </si>
  <si>
    <t>就労環境整備の取組</t>
    <phoneticPr fontId="1"/>
  </si>
  <si>
    <t>若年者雇用</t>
    <phoneticPr fontId="1"/>
  </si>
  <si>
    <t>（共通事項）</t>
    <rPh sb="1" eb="3">
      <t>キョウツウ</t>
    </rPh>
    <rPh sb="3" eb="5">
      <t>ジコウ</t>
    </rPh>
    <phoneticPr fontId="1"/>
  </si>
  <si>
    <t>1件につき</t>
    <rPh sb="1" eb="2">
      <t>ケン</t>
    </rPh>
    <phoneticPr fontId="1"/>
  </si>
  <si>
    <t>若手技術者の育成</t>
    <phoneticPr fontId="1"/>
  </si>
  <si>
    <t>同規模工事契約金額</t>
    <rPh sb="0" eb="3">
      <t>ドウキボ</t>
    </rPh>
    <rPh sb="3" eb="5">
      <t>コウジ</t>
    </rPh>
    <rPh sb="5" eb="7">
      <t>ケイヤク</t>
    </rPh>
    <rPh sb="7" eb="9">
      <t>キンガク</t>
    </rPh>
    <phoneticPr fontId="1"/>
  </si>
  <si>
    <t>p.4</t>
    <phoneticPr fontId="1"/>
  </si>
  <si>
    <t>工事の種類</t>
    <rPh sb="0" eb="2">
      <t>コウジ</t>
    </rPh>
    <rPh sb="3" eb="5">
      <t>シュルイ</t>
    </rPh>
    <phoneticPr fontId="24"/>
  </si>
  <si>
    <t>以下の実績が１つ以上ある場合、いずれかに対し加点する。
（1）正規社員（資格取得時に35歳以下）が1級国家資格を取得した実績
（2）正規社員（資格取得時に29歳以下）が2級国家資格を取得した実績
資格取得実績については、落札決定時点で雇用されている企業での取得実績に限る。
評価対象期間は、加算点申告表を提出する日の前日から過去3年間（36ヶ月）とする。
いかなる場合においても、点数の合算は行わない。</t>
    <phoneticPr fontId="1"/>
  </si>
  <si>
    <t>・エコアクション２１又はＩＳＯ１４００１の登録証の写し</t>
    <rPh sb="10" eb="11">
      <t>マタ</t>
    </rPh>
    <rPh sb="21" eb="23">
      <t>トウロク</t>
    </rPh>
    <rPh sb="23" eb="24">
      <t>ショウ</t>
    </rPh>
    <rPh sb="25" eb="26">
      <t>ウツ</t>
    </rPh>
    <phoneticPr fontId="1"/>
  </si>
  <si>
    <t>本支店とは、契約先が安城市内の本店又は支店に限る。</t>
    <rPh sb="0" eb="3">
      <t>ホンシテン</t>
    </rPh>
    <rPh sb="6" eb="8">
      <t>ケイヤク</t>
    </rPh>
    <rPh sb="8" eb="9">
      <t>サキ</t>
    </rPh>
    <rPh sb="10" eb="13">
      <t>アンジョウシ</t>
    </rPh>
    <rPh sb="13" eb="14">
      <t>ナイ</t>
    </rPh>
    <rPh sb="15" eb="17">
      <t>ホンテン</t>
    </rPh>
    <rPh sb="17" eb="18">
      <t>マタ</t>
    </rPh>
    <rPh sb="19" eb="21">
      <t>シテン</t>
    </rPh>
    <rPh sb="22" eb="23">
      <t>カギ</t>
    </rPh>
    <phoneticPr fontId="1"/>
  </si>
  <si>
    <t>契約先となる本支店が認証されていること。</t>
    <rPh sb="7" eb="8">
      <t>シ</t>
    </rPh>
    <phoneticPr fontId="1"/>
  </si>
  <si>
    <t>・登録証の写し（愛知県ファミリー・フレンドリー企業登録）</t>
    <rPh sb="1" eb="3">
      <t>トウロク</t>
    </rPh>
    <rPh sb="3" eb="4">
      <t>ショウ</t>
    </rPh>
    <rPh sb="5" eb="6">
      <t>ウツ</t>
    </rPh>
    <rPh sb="8" eb="11">
      <t>アイチケン</t>
    </rPh>
    <rPh sb="23" eb="25">
      <t>キギョウ</t>
    </rPh>
    <rPh sb="25" eb="27">
      <t>トウロク</t>
    </rPh>
    <phoneticPr fontId="1"/>
  </si>
  <si>
    <t>・受理証明書の写し（女性の活躍促進宣言）（愛知県が発行したものに限る）</t>
    <rPh sb="1" eb="3">
      <t>ジュリ</t>
    </rPh>
    <rPh sb="3" eb="6">
      <t>ショウメイショ</t>
    </rPh>
    <rPh sb="7" eb="8">
      <t>ウツ</t>
    </rPh>
    <rPh sb="10" eb="12">
      <t>ジョセイ</t>
    </rPh>
    <rPh sb="13" eb="15">
      <t>カツヤク</t>
    </rPh>
    <rPh sb="15" eb="17">
      <t>ソクシン</t>
    </rPh>
    <rPh sb="17" eb="19">
      <t>センゲン</t>
    </rPh>
    <rPh sb="21" eb="24">
      <t>アイチケン</t>
    </rPh>
    <rPh sb="25" eb="27">
      <t>ハッコウ</t>
    </rPh>
    <rPh sb="32" eb="33">
      <t>カギ</t>
    </rPh>
    <phoneticPr fontId="1"/>
  </si>
  <si>
    <t>・雇用促進法で雇用を免除されている事業所については、雇用が確認できるもの（健康保険被保険者証等）の写し及び障害者手帳の写し</t>
    <rPh sb="1" eb="3">
      <t>コヨウ</t>
    </rPh>
    <rPh sb="3" eb="5">
      <t>ソクシン</t>
    </rPh>
    <rPh sb="5" eb="6">
      <t>ホウ</t>
    </rPh>
    <rPh sb="7" eb="9">
      <t>コヨウ</t>
    </rPh>
    <rPh sb="10" eb="12">
      <t>メンジョ</t>
    </rPh>
    <rPh sb="17" eb="20">
      <t>ジギョウショ</t>
    </rPh>
    <rPh sb="26" eb="28">
      <t>コヨウ</t>
    </rPh>
    <rPh sb="29" eb="31">
      <t>カクニン</t>
    </rPh>
    <rPh sb="49" eb="50">
      <t>ウツ</t>
    </rPh>
    <rPh sb="51" eb="52">
      <t>オヨ</t>
    </rPh>
    <rPh sb="53" eb="56">
      <t>ショウガイシャ</t>
    </rPh>
    <rPh sb="56" eb="58">
      <t>テチョウ</t>
    </rPh>
    <rPh sb="59" eb="60">
      <t>ウツ</t>
    </rPh>
    <phoneticPr fontId="1"/>
  </si>
  <si>
    <t>安城市発注の同工種工事の評定点が60点未満の評価実績</t>
    <rPh sb="0" eb="3">
      <t>アンジョウシ</t>
    </rPh>
    <rPh sb="3" eb="5">
      <t>ハッチュウ</t>
    </rPh>
    <rPh sb="6" eb="7">
      <t>ドウ</t>
    </rPh>
    <rPh sb="7" eb="9">
      <t>コウシュ</t>
    </rPh>
    <rPh sb="9" eb="11">
      <t>コウジ</t>
    </rPh>
    <rPh sb="13" eb="14">
      <t>テイ</t>
    </rPh>
    <rPh sb="14" eb="15">
      <t>テン</t>
    </rPh>
    <rPh sb="22" eb="24">
      <t>ヒョウカ</t>
    </rPh>
    <rPh sb="24" eb="26">
      <t>ジッセキ</t>
    </rPh>
    <phoneticPr fontId="1"/>
  </si>
  <si>
    <t>取組あり</t>
    <rPh sb="0" eb="2">
      <t>トリクミ</t>
    </rPh>
    <phoneticPr fontId="1"/>
  </si>
  <si>
    <t>・雇用実績の場合は、「保護観察対象者等の雇用に関する証明書」の写し</t>
    <rPh sb="1" eb="3">
      <t>コヨウ</t>
    </rPh>
    <rPh sb="3" eb="5">
      <t>ジッセ_x0000_</t>
    </rPh>
    <rPh sb="11" eb="13">
      <t>_x000B__x0002_</t>
    </rPh>
    <rPh sb="13" eb="15">
      <t>_x000B__x000D__x0001__x000D_</t>
    </rPh>
    <rPh sb="15" eb="18">
      <t>_x000F__x0002__x000F__x0011__x0002__x0013__x0013_</t>
    </rPh>
    <rPh sb="18" eb="19">
      <t>_x0003__x001A_</t>
    </rPh>
    <rPh sb="20" eb="22">
      <t>_x0016__x0001__x001C_</t>
    </rPh>
    <rPh sb="23" eb="24">
      <t>_x0018__x0002_</t>
    </rPh>
    <rPh sb="26" eb="29">
      <t>_x001F__x001B__x0001_!_x001E__x0003_(</t>
    </rPh>
    <rPh sb="31" eb="32">
      <t/>
    </rPh>
    <phoneticPr fontId="1"/>
  </si>
  <si>
    <t>※安城市ホームページ「入札の広場＞総合評価競争入札」に掲載の様式を使用し名古屋保護観察所の証明を受けたものであること。</t>
    <rPh sb="1" eb="4">
      <t>アンジョウシ</t>
    </rPh>
    <rPh sb="11" eb="13">
      <t>ニュウサツ</t>
    </rPh>
    <rPh sb="14" eb="16">
      <t>ヒロバ</t>
    </rPh>
    <rPh sb="17" eb="19">
      <t>ソウゴウ</t>
    </rPh>
    <rPh sb="19" eb="21">
      <t>ヒョウカ</t>
    </rPh>
    <rPh sb="21" eb="23">
      <t>キョウソウ</t>
    </rPh>
    <rPh sb="23" eb="25">
      <t>ニュウサツ</t>
    </rPh>
    <rPh sb="27" eb="29">
      <t>ケイサイ</t>
    </rPh>
    <rPh sb="30" eb="32">
      <t>ヨウシキ</t>
    </rPh>
    <rPh sb="33" eb="35">
      <t>シヨウ</t>
    </rPh>
    <rPh sb="36" eb="39">
      <t>ナゴヤ</t>
    </rPh>
    <rPh sb="39" eb="41">
      <t>ホゴ</t>
    </rPh>
    <rPh sb="41" eb="43">
      <t>カンサツ</t>
    </rPh>
    <rPh sb="43" eb="44">
      <t>ショ</t>
    </rPh>
    <rPh sb="45" eb="47">
      <t>ショウメイ</t>
    </rPh>
    <rPh sb="48" eb="49">
      <t>ウ</t>
    </rPh>
    <phoneticPr fontId="1"/>
  </si>
  <si>
    <t>企業の同規模工事の施工実績</t>
    <rPh sb="0" eb="2">
      <t>キギョウ</t>
    </rPh>
    <rPh sb="3" eb="8">
      <t>ドウキボコウジ</t>
    </rPh>
    <rPh sb="9" eb="11">
      <t>セコウ</t>
    </rPh>
    <rPh sb="11" eb="13">
      <t>ジッセキ</t>
    </rPh>
    <phoneticPr fontId="1"/>
  </si>
  <si>
    <t>施工実績は、特に指定の無い場合は、国、地方公共団体及び特殊法人等（公共工事の入札及び契約の適正化の促進に関する法律及び同法施行令に規定されている特殊法人等をいう。）の発注工事の元請としての施工実績を対象とする。ＪＶの場合は、代表者の施工実績とする。なお、安城市発注の工事で評価点６０点未満の工事は施工実績として認めない。（減点項目を除く）</t>
    <rPh sb="141" eb="142">
      <t>テン</t>
    </rPh>
    <rPh sb="142" eb="144">
      <t>ミマン</t>
    </rPh>
    <phoneticPr fontId="1"/>
  </si>
  <si>
    <t>16
16
16</t>
    <phoneticPr fontId="1"/>
  </si>
  <si>
    <t>（２）若手技術者の同工種工事に関する国家資格 ： ２級国家資格・・・表１「○」</t>
    <rPh sb="3" eb="5">
      <t>ワカテ</t>
    </rPh>
    <rPh sb="5" eb="8">
      <t>ギジュツシャ</t>
    </rPh>
    <rPh sb="9" eb="10">
      <t>ドウ</t>
    </rPh>
    <rPh sb="10" eb="12">
      <t>コウシュ</t>
    </rPh>
    <rPh sb="12" eb="14">
      <t>コウジ</t>
    </rPh>
    <rPh sb="15" eb="16">
      <t>カン</t>
    </rPh>
    <rPh sb="18" eb="20">
      <t>コッカ</t>
    </rPh>
    <rPh sb="20" eb="22">
      <t>シカク</t>
    </rPh>
    <rPh sb="34" eb="35">
      <t>ヒョウ</t>
    </rPh>
    <phoneticPr fontId="24"/>
  </si>
  <si>
    <t>（１）若手技術者の同工種工事に関する国家資格 ： １級国家資格・・・表１「◎」</t>
    <rPh sb="3" eb="5">
      <t>ワカテ</t>
    </rPh>
    <rPh sb="5" eb="8">
      <t>ギジュツシャ</t>
    </rPh>
    <rPh sb="9" eb="10">
      <t>ドウ</t>
    </rPh>
    <rPh sb="10" eb="12">
      <t>コウシュ</t>
    </rPh>
    <rPh sb="12" eb="14">
      <t>コウジ</t>
    </rPh>
    <rPh sb="15" eb="16">
      <t>カン</t>
    </rPh>
    <rPh sb="18" eb="20">
      <t>コッカ</t>
    </rPh>
    <rPh sb="20" eb="22">
      <t>シカク</t>
    </rPh>
    <rPh sb="34" eb="35">
      <t>ヒョウ</t>
    </rPh>
    <phoneticPr fontId="24"/>
  </si>
  <si>
    <t>・愛知県被災建築物応急危険度判定士登録証の写し
・登録者が正規社員として確認できる資料（健康保険被保険者証等）の写し</t>
    <rPh sb="1" eb="4">
      <t>アイチケン</t>
    </rPh>
    <rPh sb="4" eb="6">
      <t>ヒサイ</t>
    </rPh>
    <rPh sb="6" eb="9">
      <t>ケンチクブツ</t>
    </rPh>
    <rPh sb="9" eb="11">
      <t>オウキュウ</t>
    </rPh>
    <rPh sb="11" eb="14">
      <t>キケンド</t>
    </rPh>
    <rPh sb="14" eb="17">
      <t>ハンテイシ</t>
    </rPh>
    <rPh sb="17" eb="19">
      <t>トウロク</t>
    </rPh>
    <rPh sb="19" eb="20">
      <t>ショウ</t>
    </rPh>
    <rPh sb="21" eb="22">
      <t>ウツ</t>
    </rPh>
    <phoneticPr fontId="1"/>
  </si>
  <si>
    <t>登録者の雇用なし</t>
    <rPh sb="0" eb="2">
      <t>トウロク</t>
    </rPh>
    <rPh sb="2" eb="3">
      <t>シャ</t>
    </rPh>
    <rPh sb="4" eb="6">
      <t>コヨウ</t>
    </rPh>
    <phoneticPr fontId="1"/>
  </si>
  <si>
    <t>施工体制確認型</t>
    <rPh sb="0" eb="2">
      <t>セコウ</t>
    </rPh>
    <rPh sb="2" eb="4">
      <t>タイセイ</t>
    </rPh>
    <rPh sb="4" eb="6">
      <t>カクニン</t>
    </rPh>
    <rPh sb="6" eb="7">
      <t>ガタ</t>
    </rPh>
    <phoneticPr fontId="1"/>
  </si>
  <si>
    <r>
      <t>地域精通度・地域貢献度等に関する事項（配点</t>
    </r>
    <r>
      <rPr>
        <sz val="11"/>
        <color rgb="FFFF0000"/>
        <rFont val="ＭＳ Ｐ明朝"/>
        <family val="1"/>
        <charset val="128"/>
      </rPr>
      <t>10</t>
    </r>
    <r>
      <rPr>
        <sz val="11"/>
        <color theme="1"/>
        <rFont val="ＭＳ Ｐ明朝"/>
        <family val="1"/>
        <charset val="128"/>
      </rPr>
      <t>点）</t>
    </r>
    <phoneticPr fontId="1"/>
  </si>
  <si>
    <r>
      <t>👈土木・建築・水道は</t>
    </r>
    <r>
      <rPr>
        <b/>
        <sz val="16"/>
        <color rgb="FFFF0000"/>
        <rFont val="Meiryo UI"/>
        <family val="3"/>
        <charset val="128"/>
      </rPr>
      <t>10(12)</t>
    </r>
    <r>
      <rPr>
        <b/>
        <sz val="16"/>
        <color theme="1"/>
        <rFont val="Meiryo UI"/>
        <family val="3"/>
        <charset val="128"/>
      </rPr>
      <t>点、電気・管・舗装・造園は</t>
    </r>
    <r>
      <rPr>
        <b/>
        <sz val="16"/>
        <color rgb="FFFF0000"/>
        <rFont val="Meiryo UI"/>
        <family val="3"/>
        <charset val="128"/>
      </rPr>
      <t>9(11)</t>
    </r>
    <r>
      <rPr>
        <b/>
        <sz val="16"/>
        <color theme="1"/>
        <rFont val="Meiryo UI"/>
        <family val="3"/>
        <charset val="128"/>
      </rPr>
      <t>点。()内は市外。</t>
    </r>
    <rPh sb="2" eb="4">
      <t>ドボク</t>
    </rPh>
    <rPh sb="5" eb="7">
      <t>ケンチク</t>
    </rPh>
    <rPh sb="8" eb="10">
      <t>スイドウ</t>
    </rPh>
    <rPh sb="17" eb="18">
      <t>テン</t>
    </rPh>
    <rPh sb="19" eb="21">
      <t>デンキ</t>
    </rPh>
    <rPh sb="22" eb="23">
      <t>カン</t>
    </rPh>
    <rPh sb="24" eb="26">
      <t>ホソウ</t>
    </rPh>
    <rPh sb="27" eb="29">
      <t>ゾウエン</t>
    </rPh>
    <rPh sb="35" eb="36">
      <t>テン</t>
    </rPh>
    <rPh sb="39" eb="40">
      <t>ナイ</t>
    </rPh>
    <rPh sb="41" eb="43">
      <t>シガイ</t>
    </rPh>
    <phoneticPr fontId="1"/>
  </si>
  <si>
    <t>１０件以上</t>
    <rPh sb="2" eb="3">
      <t>ケン</t>
    </rPh>
    <rPh sb="3" eb="5">
      <t>イジョウ</t>
    </rPh>
    <phoneticPr fontId="1"/>
  </si>
  <si>
    <t>７件以上</t>
    <rPh sb="1" eb="2">
      <t>ケン</t>
    </rPh>
    <rPh sb="2" eb="4">
      <t>イジョウ</t>
    </rPh>
    <phoneticPr fontId="1"/>
  </si>
  <si>
    <t>５件以上</t>
    <rPh sb="1" eb="4">
      <t>ケンイジョウ</t>
    </rPh>
    <phoneticPr fontId="1"/>
  </si>
  <si>
    <t>上記以外</t>
    <rPh sb="0" eb="2">
      <t>ジョウキ</t>
    </rPh>
    <rPh sb="2" eb="4">
      <t>イガイ</t>
    </rPh>
    <phoneticPr fontId="1"/>
  </si>
  <si>
    <t>Ｂ加算点小計</t>
    <rPh sb="1" eb="3">
      <t>カサン</t>
    </rPh>
    <rPh sb="3" eb="4">
      <t>テン</t>
    </rPh>
    <rPh sb="4" eb="6">
      <t>ショウケイ</t>
    </rPh>
    <phoneticPr fontId="24"/>
  </si>
  <si>
    <t>品質確保の実効性　※</t>
    <rPh sb="0" eb="4">
      <t>ヒンシツカクホ</t>
    </rPh>
    <rPh sb="5" eb="7">
      <t>ジッコウ</t>
    </rPh>
    <rPh sb="7" eb="8">
      <t>セイ</t>
    </rPh>
    <phoneticPr fontId="1"/>
  </si>
  <si>
    <t>※</t>
    <phoneticPr fontId="1"/>
  </si>
  <si>
    <t>施工体制確保の確実性　※</t>
    <rPh sb="0" eb="2">
      <t>セコウ</t>
    </rPh>
    <rPh sb="2" eb="4">
      <t>タイセイ</t>
    </rPh>
    <rPh sb="4" eb="6">
      <t>カクホ</t>
    </rPh>
    <rPh sb="7" eb="9">
      <t>カクジツ</t>
    </rPh>
    <rPh sb="9" eb="10">
      <t>セイ</t>
    </rPh>
    <phoneticPr fontId="1"/>
  </si>
  <si>
    <t>正規社員（採用時に29歳以下）の雇用実績に応じて加点する。
該当する正規社員については、同一企業での再雇用は認めない。また、落札決定時点で雇用が継続していること。
評価対象期間は、加算点申告表を提出する日の前日から過去5年間（60ヶ月）とする。</t>
    <rPh sb="21" eb="22">
      <t>オウ</t>
    </rPh>
    <rPh sb="24" eb="26">
      <t>カテン</t>
    </rPh>
    <phoneticPr fontId="1"/>
  </si>
  <si>
    <t>本支店が安城市に所在する事業者で、愛知県被災建築物応急危険度判定士の登録者を正規社員としての雇用に応じて加点する。</t>
    <rPh sb="0" eb="1">
      <t>ホン</t>
    </rPh>
    <rPh sb="1" eb="3">
      <t>シテン</t>
    </rPh>
    <rPh sb="4" eb="7">
      <t>アンジョウシ</t>
    </rPh>
    <rPh sb="8" eb="10">
      <t>ショザイ</t>
    </rPh>
    <rPh sb="12" eb="15">
      <t>ジギョウシャ</t>
    </rPh>
    <rPh sb="17" eb="20">
      <t>アイチケン</t>
    </rPh>
    <rPh sb="20" eb="22">
      <t>ヒサイ</t>
    </rPh>
    <rPh sb="22" eb="25">
      <t>ケンチクブツ</t>
    </rPh>
    <rPh sb="25" eb="27">
      <t>オウキュウ</t>
    </rPh>
    <rPh sb="27" eb="30">
      <t>キケンド</t>
    </rPh>
    <rPh sb="30" eb="33">
      <t>ハンテイシ</t>
    </rPh>
    <rPh sb="34" eb="36">
      <t>トウロク</t>
    </rPh>
    <rPh sb="36" eb="37">
      <t>シャ</t>
    </rPh>
    <rPh sb="38" eb="40">
      <t>セイキ</t>
    </rPh>
    <rPh sb="40" eb="42">
      <t>シャイン</t>
    </rPh>
    <rPh sb="46" eb="48">
      <t>コヨウ</t>
    </rPh>
    <rPh sb="49" eb="50">
      <t>オウ</t>
    </rPh>
    <rPh sb="52" eb="54">
      <t>カテン</t>
    </rPh>
    <phoneticPr fontId="1"/>
  </si>
  <si>
    <t>雇用促進法で雇用を免除されている事業者については、実際に1人以上雇用していれば、加点する。</t>
    <rPh sb="18" eb="19">
      <t>シャ</t>
    </rPh>
    <phoneticPr fontId="1"/>
  </si>
  <si>
    <t>完全週休２日制工事への取組</t>
    <rPh sb="0" eb="2">
      <t>カンゼン</t>
    </rPh>
    <phoneticPr fontId="1"/>
  </si>
  <si>
    <t>・正規社員の生年月日と雇用開始日が確認できる資料（健康保険被保険者証等）の写し</t>
    <rPh sb="1" eb="3">
      <t>セイキ</t>
    </rPh>
    <rPh sb="3" eb="5">
      <t>シャイン</t>
    </rPh>
    <rPh sb="6" eb="8">
      <t>セイネン</t>
    </rPh>
    <rPh sb="8" eb="10">
      <t>ガッピ</t>
    </rPh>
    <rPh sb="11" eb="13">
      <t>コヨウ</t>
    </rPh>
    <rPh sb="13" eb="15">
      <t>カイシ</t>
    </rPh>
    <rPh sb="15" eb="16">
      <t>ビ</t>
    </rPh>
    <rPh sb="17" eb="19">
      <t>カクニン</t>
    </rPh>
    <rPh sb="22" eb="24">
      <t>シリョウ</t>
    </rPh>
    <rPh sb="25" eb="27">
      <t>ケンコウ</t>
    </rPh>
    <rPh sb="27" eb="29">
      <t>ホケン</t>
    </rPh>
    <rPh sb="29" eb="30">
      <t>ヒ</t>
    </rPh>
    <rPh sb="30" eb="32">
      <t>ホケン</t>
    </rPh>
    <rPh sb="32" eb="33">
      <t>シャ</t>
    </rPh>
    <rPh sb="33" eb="34">
      <t>ショウ</t>
    </rPh>
    <rPh sb="34" eb="35">
      <t>トウ</t>
    </rPh>
    <rPh sb="37" eb="38">
      <t>ウツ</t>
    </rPh>
    <phoneticPr fontId="1"/>
  </si>
  <si>
    <t>・正規社員の生年月日と雇用開始日が確認できる資料（健康保険被保険者証等）の写し</t>
    <rPh sb="1" eb="3">
      <t>セイキ</t>
    </rPh>
    <rPh sb="3" eb="5">
      <t>シャイン</t>
    </rPh>
    <rPh sb="6" eb="7">
      <t>セイ</t>
    </rPh>
    <rPh sb="7" eb="10">
      <t>ネンガッピ</t>
    </rPh>
    <rPh sb="11" eb="13">
      <t>コヨウ</t>
    </rPh>
    <rPh sb="13" eb="15">
      <t>カイシ</t>
    </rPh>
    <rPh sb="15" eb="16">
      <t>ビ</t>
    </rPh>
    <rPh sb="17" eb="19">
      <t>カクニン</t>
    </rPh>
    <rPh sb="22" eb="24">
      <t>シリョウ</t>
    </rPh>
    <rPh sb="25" eb="27">
      <t>ケンコウ</t>
    </rPh>
    <rPh sb="27" eb="29">
      <t>ホケン</t>
    </rPh>
    <rPh sb="29" eb="30">
      <t>ヒ</t>
    </rPh>
    <rPh sb="30" eb="32">
      <t>ホケン</t>
    </rPh>
    <rPh sb="32" eb="33">
      <t>シャ</t>
    </rPh>
    <rPh sb="33" eb="34">
      <t>ショウ</t>
    </rPh>
    <rPh sb="34" eb="35">
      <t>トウ</t>
    </rPh>
    <rPh sb="37" eb="38">
      <t>ウツ</t>
    </rPh>
    <phoneticPr fontId="1"/>
  </si>
  <si>
    <t>４　加算点審査について</t>
    <rPh sb="2" eb="4">
      <t>カサン</t>
    </rPh>
    <rPh sb="4" eb="5">
      <t>テン</t>
    </rPh>
    <rPh sb="5" eb="7">
      <t>シンサ</t>
    </rPh>
    <phoneticPr fontId="1"/>
  </si>
  <si>
    <t>加算点審査に必要な書類</t>
    <rPh sb="0" eb="2">
      <t>カサン</t>
    </rPh>
    <rPh sb="2" eb="3">
      <t>テン</t>
    </rPh>
    <phoneticPr fontId="1"/>
  </si>
  <si>
    <t>⇧</t>
    <phoneticPr fontId="1"/>
  </si>
  <si>
    <t>⇧</t>
    <phoneticPr fontId="1"/>
  </si>
  <si>
    <t>１　工　種</t>
    <rPh sb="2" eb="3">
      <t>コウ</t>
    </rPh>
    <rPh sb="4" eb="5">
      <t>シュ</t>
    </rPh>
    <phoneticPr fontId="1"/>
  </si>
  <si>
    <t>※ 加算点審査申請書を提出する日の前日時点で取組を行っているものとする。</t>
    <rPh sb="2" eb="4">
      <t>カサン</t>
    </rPh>
    <rPh sb="4" eb="5">
      <t>テン</t>
    </rPh>
    <rPh sb="5" eb="7">
      <t>シンサ</t>
    </rPh>
    <rPh sb="7" eb="10">
      <t>シンセイショ</t>
    </rPh>
    <rPh sb="11" eb="13">
      <t>テイシュツ</t>
    </rPh>
    <rPh sb="15" eb="16">
      <t>ヒ</t>
    </rPh>
    <rPh sb="17" eb="19">
      <t>ゼンジツ</t>
    </rPh>
    <rPh sb="19" eb="21">
      <t>ジテン</t>
    </rPh>
    <rPh sb="22" eb="24">
      <t>トリクミ</t>
    </rPh>
    <rPh sb="25" eb="26">
      <t>オコナ</t>
    </rPh>
    <phoneticPr fontId="1"/>
  </si>
  <si>
    <t>工種</t>
    <rPh sb="0" eb="2">
      <t>コウシュ</t>
    </rPh>
    <phoneticPr fontId="1"/>
  </si>
  <si>
    <t>資格</t>
    <rPh sb="0" eb="2">
      <t>シカク</t>
    </rPh>
    <phoneticPr fontId="1"/>
  </si>
  <si>
    <t>※ 正規社員（資格取得時に３５歳以下）が１級国家資格を取得した実績または、正規社員（資格取得時に２９歳以下）が２級国家資格を取得した実績とする。</t>
    <rPh sb="2" eb="4">
      <t>セイキ</t>
    </rPh>
    <rPh sb="4" eb="6">
      <t>シャイン</t>
    </rPh>
    <rPh sb="7" eb="9">
      <t>シカク</t>
    </rPh>
    <rPh sb="9" eb="11">
      <t>シュトク</t>
    </rPh>
    <rPh sb="11" eb="12">
      <t>ジ</t>
    </rPh>
    <rPh sb="15" eb="16">
      <t>サイ</t>
    </rPh>
    <rPh sb="16" eb="18">
      <t>イカ</t>
    </rPh>
    <rPh sb="21" eb="22">
      <t>キュウ</t>
    </rPh>
    <rPh sb="22" eb="24">
      <t>コッカ</t>
    </rPh>
    <rPh sb="24" eb="26">
      <t>シカク</t>
    </rPh>
    <rPh sb="27" eb="29">
      <t>シュトク</t>
    </rPh>
    <rPh sb="31" eb="33">
      <t>ジッセキ</t>
    </rPh>
    <rPh sb="37" eb="39">
      <t>セイキ</t>
    </rPh>
    <rPh sb="39" eb="41">
      <t>シャイン</t>
    </rPh>
    <rPh sb="42" eb="44">
      <t>シカク</t>
    </rPh>
    <rPh sb="44" eb="46">
      <t>シュトク</t>
    </rPh>
    <rPh sb="46" eb="47">
      <t>ジ</t>
    </rPh>
    <rPh sb="50" eb="51">
      <t>サイ</t>
    </rPh>
    <rPh sb="51" eb="53">
      <t>イカ</t>
    </rPh>
    <rPh sb="56" eb="57">
      <t>キュウ</t>
    </rPh>
    <rPh sb="57" eb="59">
      <t>コッカ</t>
    </rPh>
    <rPh sb="59" eb="61">
      <t>シカク</t>
    </rPh>
    <rPh sb="62" eb="64">
      <t>シュトク</t>
    </rPh>
    <rPh sb="66" eb="68">
      <t>ジッセキ</t>
    </rPh>
    <phoneticPr fontId="1"/>
  </si>
  <si>
    <t>※ 該当する全ての工種および資格をプルダウンで選択してください。</t>
    <rPh sb="2" eb="4">
      <t>ガイトウ</t>
    </rPh>
    <rPh sb="6" eb="7">
      <t>スベ</t>
    </rPh>
    <rPh sb="9" eb="11">
      <t>コウシュ</t>
    </rPh>
    <rPh sb="14" eb="16">
      <t>シカク</t>
    </rPh>
    <rPh sb="23" eb="25">
      <t>センタク</t>
    </rPh>
    <phoneticPr fontId="1"/>
  </si>
  <si>
    <t>～</t>
    <phoneticPr fontId="1"/>
  </si>
  <si>
    <t>※ 建築一式工事の場合のみ、該当するものを選択してください。</t>
    <rPh sb="2" eb="4">
      <t>ケンチク</t>
    </rPh>
    <rPh sb="4" eb="6">
      <t>イッシキ</t>
    </rPh>
    <rPh sb="6" eb="8">
      <t>コウジ</t>
    </rPh>
    <rPh sb="9" eb="11">
      <t>バアイ</t>
    </rPh>
    <rPh sb="14" eb="16">
      <t>ガイトウ</t>
    </rPh>
    <rPh sb="21" eb="23">
      <t>センタク</t>
    </rPh>
    <phoneticPr fontId="1"/>
  </si>
  <si>
    <t>※ 法定雇用率は、前年度６月１日現在のものとする。</t>
    <rPh sb="2" eb="4">
      <t>ホウテイ</t>
    </rPh>
    <rPh sb="4" eb="6">
      <t>コヨウ</t>
    </rPh>
    <rPh sb="6" eb="7">
      <t>リツ</t>
    </rPh>
    <rPh sb="9" eb="12">
      <t>ゼンネンド</t>
    </rPh>
    <rPh sb="13" eb="14">
      <t>ガツ</t>
    </rPh>
    <rPh sb="15" eb="16">
      <t>ニチ</t>
    </rPh>
    <rPh sb="16" eb="18">
      <t>ゲンザイ</t>
    </rPh>
    <phoneticPr fontId="1"/>
  </si>
  <si>
    <t>※ 雇用促進法で雇用を免除されている事業者については、１人以上の雇用とする。</t>
    <rPh sb="2" eb="4">
      <t>コヨウ</t>
    </rPh>
    <rPh sb="4" eb="6">
      <t>ソクシン</t>
    </rPh>
    <rPh sb="6" eb="7">
      <t>ホウ</t>
    </rPh>
    <rPh sb="8" eb="10">
      <t>コヨウ</t>
    </rPh>
    <rPh sb="11" eb="13">
      <t>メンジョ</t>
    </rPh>
    <rPh sb="18" eb="21">
      <t>ジギョウシャ</t>
    </rPh>
    <rPh sb="28" eb="29">
      <t>ニン</t>
    </rPh>
    <rPh sb="29" eb="31">
      <t>イジョウ</t>
    </rPh>
    <rPh sb="32" eb="34">
      <t>コヨウ</t>
    </rPh>
    <phoneticPr fontId="1"/>
  </si>
  <si>
    <t>　様式第１に該当する資料（表１）</t>
    <rPh sb="1" eb="3">
      <t>ヨウシキ</t>
    </rPh>
    <rPh sb="3" eb="4">
      <t>ダイ</t>
    </rPh>
    <rPh sb="6" eb="8">
      <t>ガイトウ</t>
    </rPh>
    <rPh sb="10" eb="12">
      <t>シリョウ</t>
    </rPh>
    <rPh sb="13" eb="14">
      <t>ヒョウ</t>
    </rPh>
    <phoneticPr fontId="1"/>
  </si>
  <si>
    <t>なし</t>
    <phoneticPr fontId="1"/>
  </si>
  <si>
    <t>２台</t>
    <rPh sb="1" eb="2">
      <t>ダイ</t>
    </rPh>
    <phoneticPr fontId="1"/>
  </si>
  <si>
    <t>１台</t>
    <rPh sb="1" eb="2">
      <t>ダイ</t>
    </rPh>
    <phoneticPr fontId="1"/>
  </si>
  <si>
    <t>なし</t>
    <phoneticPr fontId="1"/>
  </si>
  <si>
    <t>　工種</t>
    <rPh sb="1" eb="3">
      <t>コウシュ</t>
    </rPh>
    <phoneticPr fontId="1"/>
  </si>
  <si>
    <t>管工事</t>
    <rPh sb="0" eb="1">
      <t>カン</t>
    </rPh>
    <rPh sb="1" eb="3">
      <t>コウジ</t>
    </rPh>
    <phoneticPr fontId="1"/>
  </si>
  <si>
    <t>水道施設工事</t>
    <rPh sb="0" eb="6">
      <t>スイドウシセツコウジ</t>
    </rPh>
    <phoneticPr fontId="1"/>
  </si>
  <si>
    <t>提出期限</t>
    <rPh sb="0" eb="2">
      <t>テイシュツ</t>
    </rPh>
    <rPh sb="2" eb="4">
      <t>キゲン</t>
    </rPh>
    <phoneticPr fontId="1"/>
  </si>
  <si>
    <t>申請（申込）書提出期限</t>
    <rPh sb="0" eb="2">
      <t>シンセイ</t>
    </rPh>
    <rPh sb="3" eb="5">
      <t>モウシコミ</t>
    </rPh>
    <rPh sb="6" eb="7">
      <t>ショ</t>
    </rPh>
    <rPh sb="7" eb="11">
      <t>テイシュツキゲン</t>
    </rPh>
    <phoneticPr fontId="1"/>
  </si>
  <si>
    <r>
      <rPr>
        <sz val="12"/>
        <color theme="1"/>
        <rFont val="ＭＳ 明朝"/>
        <family val="1"/>
        <charset val="128"/>
      </rPr>
      <t xml:space="preserve">イ </t>
    </r>
    <r>
      <rPr>
        <sz val="12"/>
        <color theme="1"/>
        <rFont val="ＭＳ Ｐ明朝"/>
        <family val="1"/>
        <charset val="128"/>
      </rPr>
      <t>様式第１に該当する資料（表１）</t>
    </r>
    <rPh sb="2" eb="4">
      <t>ヨウシキ</t>
    </rPh>
    <rPh sb="4" eb="5">
      <t>ダイ</t>
    </rPh>
    <rPh sb="7" eb="9">
      <t>ガイトウ</t>
    </rPh>
    <rPh sb="11" eb="13">
      <t>シリョウ</t>
    </rPh>
    <phoneticPr fontId="1"/>
  </si>
  <si>
    <t>※ 正規社員（採用時に２９歳以下）の雇用実績とする。</t>
    <rPh sb="2" eb="4">
      <t>セイキ</t>
    </rPh>
    <rPh sb="4" eb="6">
      <t>シャイン</t>
    </rPh>
    <rPh sb="7" eb="10">
      <t>サイヨウジ</t>
    </rPh>
    <rPh sb="13" eb="14">
      <t>サイ</t>
    </rPh>
    <rPh sb="14" eb="16">
      <t>イカ</t>
    </rPh>
    <rPh sb="18" eb="20">
      <t>コヨウ</t>
    </rPh>
    <rPh sb="20" eb="22">
      <t>ジッセキ</t>
    </rPh>
    <phoneticPr fontId="1"/>
  </si>
  <si>
    <t>※ 該当期間は、加算点審査申請書を提出する日の前日から過去５年間（６０ヶ月）とする。</t>
    <rPh sb="2" eb="4">
      <t>ガイトウ</t>
    </rPh>
    <rPh sb="4" eb="6">
      <t>キカン</t>
    </rPh>
    <rPh sb="8" eb="10">
      <t>カサン</t>
    </rPh>
    <rPh sb="10" eb="11">
      <t>テン</t>
    </rPh>
    <rPh sb="11" eb="13">
      <t>シンサ</t>
    </rPh>
    <rPh sb="13" eb="16">
      <t>シンセイショ</t>
    </rPh>
    <rPh sb="17" eb="19">
      <t>テイシュツ</t>
    </rPh>
    <rPh sb="21" eb="22">
      <t>ヒ</t>
    </rPh>
    <rPh sb="23" eb="25">
      <t>ゼンジツ</t>
    </rPh>
    <rPh sb="27" eb="29">
      <t>カコ</t>
    </rPh>
    <rPh sb="30" eb="32">
      <t>ネンカン</t>
    </rPh>
    <rPh sb="36" eb="37">
      <t>ゲツ</t>
    </rPh>
    <phoneticPr fontId="1"/>
  </si>
  <si>
    <t>※ 該当期間は、加算点審査申請書を提出する日の前日から過去３年間（３６ヶ月）とする。</t>
    <rPh sb="2" eb="4">
      <t>ガイトウ</t>
    </rPh>
    <rPh sb="4" eb="6">
      <t>キカン</t>
    </rPh>
    <rPh sb="8" eb="10">
      <t>カサン</t>
    </rPh>
    <rPh sb="10" eb="11">
      <t>テン</t>
    </rPh>
    <rPh sb="11" eb="13">
      <t>シンサ</t>
    </rPh>
    <rPh sb="13" eb="16">
      <t>シンセイショ</t>
    </rPh>
    <rPh sb="17" eb="19">
      <t>テイシュツ</t>
    </rPh>
    <rPh sb="21" eb="22">
      <t>ヒ</t>
    </rPh>
    <rPh sb="23" eb="25">
      <t>ゼンジツ</t>
    </rPh>
    <rPh sb="27" eb="29">
      <t>カコ</t>
    </rPh>
    <rPh sb="30" eb="32">
      <t>ネンカン</t>
    </rPh>
    <rPh sb="36" eb="37">
      <t>ゲツ</t>
    </rPh>
    <phoneticPr fontId="1"/>
  </si>
  <si>
    <t>提出方法</t>
    <rPh sb="0" eb="2">
      <t>テイシュツ</t>
    </rPh>
    <rPh sb="2" eb="4">
      <t>ホウホウ</t>
    </rPh>
    <phoneticPr fontId="1"/>
  </si>
  <si>
    <t>　　　・様式第１</t>
    <rPh sb="4" eb="6">
      <t>ヨウシキ</t>
    </rPh>
    <rPh sb="6" eb="7">
      <t>ダイ</t>
    </rPh>
    <phoneticPr fontId="1"/>
  </si>
  <si>
    <t>　　　・様式第１に該当する資料（表１）</t>
    <rPh sb="4" eb="6">
      <t>ヨウシキ</t>
    </rPh>
    <rPh sb="6" eb="7">
      <t>ダイ</t>
    </rPh>
    <rPh sb="9" eb="11">
      <t>ガイトウ</t>
    </rPh>
    <rPh sb="13" eb="15">
      <t>シリョウ</t>
    </rPh>
    <rPh sb="16" eb="17">
      <t>ヒョウ</t>
    </rPh>
    <phoneticPr fontId="1"/>
  </si>
  <si>
    <t>ア　加算点申告表（入札案件毎に提出）</t>
    <rPh sb="2" eb="4">
      <t>カサン</t>
    </rPh>
    <rPh sb="4" eb="5">
      <t>テン</t>
    </rPh>
    <rPh sb="5" eb="7">
      <t>シンコク</t>
    </rPh>
    <rPh sb="7" eb="8">
      <t>ヒョウ</t>
    </rPh>
    <rPh sb="9" eb="11">
      <t>ニュウサツ</t>
    </rPh>
    <rPh sb="11" eb="13">
      <t>アンケン</t>
    </rPh>
    <rPh sb="13" eb="14">
      <t>ゴト</t>
    </rPh>
    <rPh sb="15" eb="17">
      <t>テイシュツ</t>
    </rPh>
    <phoneticPr fontId="1"/>
  </si>
  <si>
    <t>　　添付書類</t>
    <rPh sb="2" eb="4">
      <t>テンプ</t>
    </rPh>
    <rPh sb="4" eb="6">
      <t>ショルイ</t>
    </rPh>
    <phoneticPr fontId="1"/>
  </si>
  <si>
    <t>変更手続き</t>
    <rPh sb="0" eb="4">
      <t>ヘンコウテツヅ</t>
    </rPh>
    <phoneticPr fontId="1"/>
  </si>
  <si>
    <t>審査方法</t>
    <rPh sb="0" eb="2">
      <t>シンサ</t>
    </rPh>
    <rPh sb="2" eb="4">
      <t>ホウホウ</t>
    </rPh>
    <phoneticPr fontId="1"/>
  </si>
  <si>
    <t>落札者決定</t>
    <rPh sb="0" eb="3">
      <t>ラクサツシャ</t>
    </rPh>
    <rPh sb="3" eb="5">
      <t>ケッテイ</t>
    </rPh>
    <phoneticPr fontId="1"/>
  </si>
  <si>
    <t>※ 施工体制確認型の入札案件で参加を予定している全ての工種をプルダウンで選択してください。</t>
    <rPh sb="2" eb="4">
      <t>セコウ</t>
    </rPh>
    <rPh sb="4" eb="6">
      <t>タイセイ</t>
    </rPh>
    <rPh sb="6" eb="8">
      <t>カクニン</t>
    </rPh>
    <rPh sb="8" eb="9">
      <t>ガタ</t>
    </rPh>
    <rPh sb="10" eb="12">
      <t>ニュウサツ</t>
    </rPh>
    <rPh sb="12" eb="14">
      <t>アンケン</t>
    </rPh>
    <rPh sb="15" eb="17">
      <t>サンカ</t>
    </rPh>
    <rPh sb="18" eb="20">
      <t>ヨテイ</t>
    </rPh>
    <rPh sb="24" eb="25">
      <t>スベ</t>
    </rPh>
    <rPh sb="27" eb="29">
      <t>コウシュ</t>
    </rPh>
    <rPh sb="36" eb="38">
      <t>センタク</t>
    </rPh>
    <phoneticPr fontId="1"/>
  </si>
  <si>
    <t>※ 雇用実績については、同一人物を公告日から過去１年の間に連続して３ヶ月以上雇用（雇用期間の一部または全部が過去１年間に含まれていること）とする。</t>
    <rPh sb="2" eb="4">
      <t>コヨウ</t>
    </rPh>
    <rPh sb="4" eb="6">
      <t>ジッセキ</t>
    </rPh>
    <rPh sb="12" eb="14">
      <t>ドウイツ</t>
    </rPh>
    <rPh sb="14" eb="16">
      <t>ジンブツ</t>
    </rPh>
    <rPh sb="17" eb="19">
      <t>コウコク</t>
    </rPh>
    <rPh sb="19" eb="20">
      <t>ヒ</t>
    </rPh>
    <rPh sb="22" eb="24">
      <t>カコ</t>
    </rPh>
    <rPh sb="25" eb="26">
      <t>トシ</t>
    </rPh>
    <rPh sb="27" eb="28">
      <t>アイダ</t>
    </rPh>
    <rPh sb="29" eb="31">
      <t>レンゾク</t>
    </rPh>
    <rPh sb="35" eb="36">
      <t>ゲツ</t>
    </rPh>
    <rPh sb="36" eb="38">
      <t>イジョウ</t>
    </rPh>
    <rPh sb="38" eb="40">
      <t>コヨウ</t>
    </rPh>
    <rPh sb="41" eb="43">
      <t>コヨウ</t>
    </rPh>
    <rPh sb="43" eb="45">
      <t>キカン</t>
    </rPh>
    <rPh sb="46" eb="48">
      <t>イチブ</t>
    </rPh>
    <rPh sb="51" eb="53">
      <t>ゼンブ</t>
    </rPh>
    <rPh sb="54" eb="56">
      <t>カコ</t>
    </rPh>
    <rPh sb="57" eb="59">
      <t>ネンカン</t>
    </rPh>
    <rPh sb="60" eb="61">
      <t>フク</t>
    </rPh>
    <phoneticPr fontId="1"/>
  </si>
  <si>
    <t>加算点審査申請の内容に変更が生じた場合は、⑵の提出期限に、加算点審査申請書および加算点審査申請書添付書類（変更する項目のみ）を提出すること。ただし、評価項目のうち、評価対象期間を過ぎ、加算点の対象外になった場合の変更申請は不要とする。</t>
    <rPh sb="0" eb="2">
      <t>カサン</t>
    </rPh>
    <rPh sb="2" eb="3">
      <t>テン</t>
    </rPh>
    <rPh sb="3" eb="5">
      <t>シンサ</t>
    </rPh>
    <rPh sb="5" eb="7">
      <t>シンセイ</t>
    </rPh>
    <rPh sb="8" eb="10">
      <t>ナイヨウ</t>
    </rPh>
    <rPh sb="11" eb="13">
      <t>ヘンコウ</t>
    </rPh>
    <rPh sb="14" eb="15">
      <t>ショウ</t>
    </rPh>
    <rPh sb="17" eb="19">
      <t>バアイ</t>
    </rPh>
    <rPh sb="23" eb="25">
      <t>テイシュツ</t>
    </rPh>
    <rPh sb="25" eb="27">
      <t>キゲン</t>
    </rPh>
    <rPh sb="29" eb="31">
      <t>カサン</t>
    </rPh>
    <rPh sb="31" eb="32">
      <t>テン</t>
    </rPh>
    <rPh sb="32" eb="34">
      <t>シンサ</t>
    </rPh>
    <rPh sb="34" eb="37">
      <t>シンセイショ</t>
    </rPh>
    <rPh sb="40" eb="42">
      <t>カサン</t>
    </rPh>
    <rPh sb="42" eb="43">
      <t>テン</t>
    </rPh>
    <rPh sb="43" eb="45">
      <t>シンサ</t>
    </rPh>
    <rPh sb="45" eb="48">
      <t>シンセイショ</t>
    </rPh>
    <rPh sb="48" eb="50">
      <t>テンプ</t>
    </rPh>
    <rPh sb="50" eb="52">
      <t>ショルイ</t>
    </rPh>
    <rPh sb="53" eb="55">
      <t>ヘンコウ</t>
    </rPh>
    <rPh sb="57" eb="59">
      <t>コウモク</t>
    </rPh>
    <rPh sb="63" eb="65">
      <t>テイシュツ</t>
    </rPh>
    <rPh sb="74" eb="76">
      <t>ヒョウカ</t>
    </rPh>
    <rPh sb="76" eb="78">
      <t>コウモク</t>
    </rPh>
    <rPh sb="82" eb="84">
      <t>ヒョウカ</t>
    </rPh>
    <rPh sb="84" eb="86">
      <t>タイショウ</t>
    </rPh>
    <rPh sb="86" eb="88">
      <t>キカン</t>
    </rPh>
    <rPh sb="89" eb="90">
      <t>ス</t>
    </rPh>
    <rPh sb="92" eb="94">
      <t>カサン</t>
    </rPh>
    <rPh sb="94" eb="95">
      <t>テン</t>
    </rPh>
    <rPh sb="96" eb="98">
      <t>タイショウ</t>
    </rPh>
    <rPh sb="98" eb="99">
      <t>ガイ</t>
    </rPh>
    <rPh sb="103" eb="105">
      <t>バアイ</t>
    </rPh>
    <rPh sb="106" eb="108">
      <t>ヘンコウ</t>
    </rPh>
    <rPh sb="108" eb="110">
      <t>シンセイ</t>
    </rPh>
    <rPh sb="111" eb="113">
      <t>フヨウ</t>
    </rPh>
    <phoneticPr fontId="1"/>
  </si>
  <si>
    <t>公告文の申請（申込）方法により提出すること。</t>
    <rPh sb="0" eb="3">
      <t>コウコクブン</t>
    </rPh>
    <rPh sb="4" eb="6">
      <t>シンセイ</t>
    </rPh>
    <rPh sb="7" eb="9">
      <t>モウシコミ</t>
    </rPh>
    <rPh sb="10" eb="12">
      <t>ホウホウ</t>
    </rPh>
    <rPh sb="15" eb="17">
      <t>テイシュツ</t>
    </rPh>
    <phoneticPr fontId="1"/>
  </si>
  <si>
    <t>法定雇用率とは、障害者の雇用の促進等に関する法律（昭和35年7月25日法律第123号。以下「雇用促進法」という。）第43条第2項に規定する「障害者雇用率」で前年度6月1日現在のものをさす。</t>
    <rPh sb="80" eb="81">
      <t>ド</t>
    </rPh>
    <phoneticPr fontId="1"/>
  </si>
  <si>
    <t>イ　加算点審査申請書（原則、１回の提出とし、提出後に申請（申込）書提出期限が到来する入札
　から当該年度内の入札に適用するため、提出済の場合は不要とする）</t>
    <rPh sb="2" eb="4">
      <t>カサン</t>
    </rPh>
    <rPh sb="4" eb="5">
      <t>テン</t>
    </rPh>
    <rPh sb="5" eb="7">
      <t>シンサ</t>
    </rPh>
    <rPh sb="7" eb="10">
      <t>シンセイショ</t>
    </rPh>
    <rPh sb="11" eb="13">
      <t>ゲンソク</t>
    </rPh>
    <rPh sb="15" eb="16">
      <t>カイ</t>
    </rPh>
    <rPh sb="17" eb="19">
      <t>テイシュツ</t>
    </rPh>
    <rPh sb="22" eb="24">
      <t>テイシュツ</t>
    </rPh>
    <rPh sb="24" eb="25">
      <t>ゴ</t>
    </rPh>
    <rPh sb="26" eb="28">
      <t>シンセイ</t>
    </rPh>
    <rPh sb="29" eb="31">
      <t>モウシコミ</t>
    </rPh>
    <rPh sb="32" eb="33">
      <t>ショ</t>
    </rPh>
    <rPh sb="33" eb="35">
      <t>テイシュツ</t>
    </rPh>
    <rPh sb="35" eb="37">
      <t>キゲン</t>
    </rPh>
    <rPh sb="38" eb="40">
      <t>トウライ</t>
    </rPh>
    <rPh sb="42" eb="44">
      <t>ニュウサツ</t>
    </rPh>
    <rPh sb="48" eb="50">
      <t>トウガイ</t>
    </rPh>
    <rPh sb="50" eb="53">
      <t>ネンドナイ</t>
    </rPh>
    <rPh sb="54" eb="56">
      <t>ニュウサツ</t>
    </rPh>
    <rPh sb="57" eb="59">
      <t>テキヨウ</t>
    </rPh>
    <rPh sb="64" eb="66">
      <t>テイシュツ</t>
    </rPh>
    <rPh sb="66" eb="67">
      <t>スミ</t>
    </rPh>
    <rPh sb="68" eb="70">
      <t>バアイ</t>
    </rPh>
    <rPh sb="71" eb="73">
      <t>フヨウ</t>
    </rPh>
    <phoneticPr fontId="1"/>
  </si>
  <si>
    <t>2件</t>
    <rPh sb="1" eb="2">
      <t>ケン</t>
    </rPh>
    <phoneticPr fontId="1"/>
  </si>
  <si>
    <t>1件</t>
    <rPh sb="1" eb="2">
      <t>ケン</t>
    </rPh>
    <phoneticPr fontId="1"/>
  </si>
  <si>
    <r>
      <t>企業の技術力に関する事項（配点</t>
    </r>
    <r>
      <rPr>
        <sz val="11"/>
        <color rgb="FFFF0000"/>
        <rFont val="ＭＳ Ｐ明朝"/>
        <family val="1"/>
        <charset val="128"/>
      </rPr>
      <t>7</t>
    </r>
    <r>
      <rPr>
        <sz val="11"/>
        <color theme="1"/>
        <rFont val="ＭＳ Ｐ明朝"/>
        <family val="1"/>
        <charset val="128"/>
      </rPr>
      <t>点）</t>
    </r>
    <rPh sb="0" eb="2">
      <t>キギョウ</t>
    </rPh>
    <rPh sb="3" eb="5">
      <t>ギジュツ</t>
    </rPh>
    <rPh sb="5" eb="6">
      <t>リョク</t>
    </rPh>
    <rPh sb="7" eb="8">
      <t>カン</t>
    </rPh>
    <rPh sb="10" eb="12">
      <t>ジコウ</t>
    </rPh>
    <rPh sb="13" eb="15">
      <t>ハイテン</t>
    </rPh>
    <rPh sb="16" eb="17">
      <t>テン</t>
    </rPh>
    <phoneticPr fontId="1"/>
  </si>
  <si>
    <r>
      <t>建設機械の保有　</t>
    </r>
    <r>
      <rPr>
        <sz val="11"/>
        <color rgb="FFFF0000"/>
        <rFont val="ＭＳ Ｐ明朝"/>
        <family val="1"/>
        <charset val="128"/>
      </rPr>
      <t>※7</t>
    </r>
    <phoneticPr fontId="1"/>
  </si>
  <si>
    <r>
      <t>災害対策業務委託の受託　</t>
    </r>
    <r>
      <rPr>
        <sz val="11"/>
        <color rgb="FFFF0000"/>
        <rFont val="ＭＳ Ｐ明朝"/>
        <family val="1"/>
        <charset val="128"/>
      </rPr>
      <t>※8</t>
    </r>
    <rPh sb="0" eb="2">
      <t>サイガイ</t>
    </rPh>
    <rPh sb="2" eb="4">
      <t>タイサク</t>
    </rPh>
    <rPh sb="4" eb="6">
      <t>ギョウム</t>
    </rPh>
    <rPh sb="6" eb="8">
      <t>イタク</t>
    </rPh>
    <rPh sb="9" eb="11">
      <t>ジュタク</t>
    </rPh>
    <phoneticPr fontId="1"/>
  </si>
  <si>
    <r>
      <t>被災建築物応急危険度判定士の雇用　</t>
    </r>
    <r>
      <rPr>
        <sz val="11"/>
        <color rgb="FFFF0000"/>
        <rFont val="ＭＳ Ｐ明朝"/>
        <family val="1"/>
        <charset val="128"/>
      </rPr>
      <t>※8</t>
    </r>
    <phoneticPr fontId="1"/>
  </si>
  <si>
    <r>
      <t>更生保護における就労支援　</t>
    </r>
    <r>
      <rPr>
        <sz val="11"/>
        <color rgb="FFFF0000"/>
        <rFont val="ＭＳ Ｐ明朝"/>
        <family val="1"/>
        <charset val="128"/>
      </rPr>
      <t>※11</t>
    </r>
    <phoneticPr fontId="1"/>
  </si>
  <si>
    <r>
      <t>環境配慮の取組　</t>
    </r>
    <r>
      <rPr>
        <sz val="11"/>
        <color rgb="FFFF0000"/>
        <rFont val="ＭＳ Ｐ明朝"/>
        <family val="1"/>
        <charset val="128"/>
      </rPr>
      <t>※12</t>
    </r>
    <phoneticPr fontId="1"/>
  </si>
  <si>
    <r>
      <t>入札参加資格停止措置　</t>
    </r>
    <r>
      <rPr>
        <sz val="11"/>
        <color rgb="FFFF0000"/>
        <rFont val="ＭＳ Ｐ明朝"/>
        <family val="1"/>
        <charset val="128"/>
      </rPr>
      <t>※13</t>
    </r>
    <phoneticPr fontId="1"/>
  </si>
  <si>
    <t>本支店が安城市に所在する事業者で、加算点申告表を提出する日の前日時点で名古屋保護観察所に協力雇用主として登録している場合に加点する。</t>
    <rPh sb="17" eb="19">
      <t>カサン</t>
    </rPh>
    <rPh sb="19" eb="20">
      <t>テン</t>
    </rPh>
    <rPh sb="20" eb="22">
      <t>シンコク</t>
    </rPh>
    <rPh sb="22" eb="23">
      <t>ヒョウ</t>
    </rPh>
    <rPh sb="24" eb="26">
      <t>テイシュツ</t>
    </rPh>
    <rPh sb="28" eb="29">
      <t>ヒ</t>
    </rPh>
    <rPh sb="30" eb="32">
      <t>ゼンジツ</t>
    </rPh>
    <rPh sb="32" eb="34">
      <t>ジテン</t>
    </rPh>
    <rPh sb="35" eb="38">
      <t>ナゴヤ</t>
    </rPh>
    <rPh sb="38" eb="40">
      <t>ホゴ</t>
    </rPh>
    <rPh sb="40" eb="42">
      <t>カンサツ</t>
    </rPh>
    <rPh sb="42" eb="43">
      <t>ジョ</t>
    </rPh>
    <rPh sb="44" eb="46">
      <t>キョウリョク</t>
    </rPh>
    <rPh sb="46" eb="48">
      <t>コヨウ</t>
    </rPh>
    <rPh sb="48" eb="49">
      <t>ヌシ</t>
    </rPh>
    <rPh sb="52" eb="54">
      <t>トウロク</t>
    </rPh>
    <rPh sb="58" eb="60">
      <t>バアイ</t>
    </rPh>
    <rPh sb="61" eb="63">
      <t>カテン</t>
    </rPh>
    <phoneticPr fontId="1"/>
  </si>
  <si>
    <t>雇用実績は、上記登録に加えて、同一人物を加算点申告表を提出する日の前日時点から過去1年の間に連続して3か月以上雇用期間（雇用期間の一部または全部が過去1年に含まれていること）があることについて、名古屋保護観察所が発行した「保護観察対象者の雇用に関する証明書」で確認できる場合にさらに加点する。</t>
    <rPh sb="57" eb="59">
      <t>キカン</t>
    </rPh>
    <rPh sb="106" eb="108">
      <t>ハッコウ</t>
    </rPh>
    <phoneticPr fontId="1"/>
  </si>
  <si>
    <t>低入札調査基準価格未満の入札で、品質確保のための施工体制が概ね確保されると認められる</t>
    <rPh sb="0" eb="9">
      <t>テイニュウサツチョウサキジュンカカク</t>
    </rPh>
    <rPh sb="9" eb="11">
      <t>ミマン</t>
    </rPh>
    <rPh sb="12" eb="14">
      <t>ニュウサツ</t>
    </rPh>
    <rPh sb="16" eb="18">
      <t>ヒンシツ</t>
    </rPh>
    <rPh sb="18" eb="20">
      <t>カクホ</t>
    </rPh>
    <rPh sb="24" eb="26">
      <t>セコウ</t>
    </rPh>
    <rPh sb="26" eb="28">
      <t>タイセイ</t>
    </rPh>
    <rPh sb="29" eb="30">
      <t>オオム</t>
    </rPh>
    <rPh sb="31" eb="33">
      <t>カクホ</t>
    </rPh>
    <rPh sb="37" eb="38">
      <t>ミト</t>
    </rPh>
    <phoneticPr fontId="1"/>
  </si>
  <si>
    <t>低入札調査基準価格以上の入札で、品質確保のための施工体制が十分確保されると認められる</t>
    <rPh sb="0" eb="11">
      <t>テイニュウサツチョウサキジュンカカクイジョウ</t>
    </rPh>
    <rPh sb="12" eb="14">
      <t>ニュウサツ</t>
    </rPh>
    <rPh sb="16" eb="18">
      <t>ヒンシツ</t>
    </rPh>
    <rPh sb="18" eb="20">
      <t>カクホ</t>
    </rPh>
    <rPh sb="24" eb="26">
      <t>セコウ</t>
    </rPh>
    <rPh sb="26" eb="28">
      <t>タイセイ</t>
    </rPh>
    <rPh sb="29" eb="31">
      <t>ジュウブン</t>
    </rPh>
    <rPh sb="31" eb="33">
      <t>カクホ</t>
    </rPh>
    <rPh sb="37" eb="38">
      <t>ミト</t>
    </rPh>
    <phoneticPr fontId="1"/>
  </si>
  <si>
    <t>低入札調査基準価格以上の入札で、品質確保のほか、適切な施工体制が十分確保されると認められる</t>
    <rPh sb="16" eb="18">
      <t>ヒンシツ</t>
    </rPh>
    <rPh sb="18" eb="20">
      <t>カクホ</t>
    </rPh>
    <rPh sb="24" eb="26">
      <t>テキセツ</t>
    </rPh>
    <rPh sb="27" eb="29">
      <t>セコウ</t>
    </rPh>
    <rPh sb="29" eb="31">
      <t>タイセイ</t>
    </rPh>
    <rPh sb="32" eb="34">
      <t>ジュウブン</t>
    </rPh>
    <rPh sb="34" eb="36">
      <t>カクホ</t>
    </rPh>
    <rPh sb="40" eb="41">
      <t>ミト</t>
    </rPh>
    <phoneticPr fontId="1"/>
  </si>
  <si>
    <t>低入札調査基準価格未満の入札で、品質確保のほか、適切な施工体制が概ね確保されると認められる</t>
    <rPh sb="16" eb="18">
      <t>ヒンシツ</t>
    </rPh>
    <rPh sb="18" eb="20">
      <t>カクホ</t>
    </rPh>
    <rPh sb="24" eb="26">
      <t>テキセツ</t>
    </rPh>
    <rPh sb="27" eb="29">
      <t>セコウ</t>
    </rPh>
    <rPh sb="29" eb="31">
      <t>タイセイ</t>
    </rPh>
    <rPh sb="32" eb="33">
      <t>オオム</t>
    </rPh>
    <rPh sb="34" eb="36">
      <t>カクホ</t>
    </rPh>
    <rPh sb="40" eb="41">
      <t>ミト</t>
    </rPh>
    <phoneticPr fontId="1"/>
  </si>
  <si>
    <r>
      <t>　正規社員の雇用実績　</t>
    </r>
    <r>
      <rPr>
        <sz val="11"/>
        <color rgb="FFFF0000"/>
        <rFont val="ＭＳ Ｐ明朝"/>
        <family val="1"/>
        <charset val="128"/>
      </rPr>
      <t>※4</t>
    </r>
    <rPh sb="1" eb="3">
      <t>セイキ</t>
    </rPh>
    <rPh sb="3" eb="5">
      <t>シャイン</t>
    </rPh>
    <rPh sb="6" eb="8">
      <t>コヨウ</t>
    </rPh>
    <rPh sb="8" eb="10">
      <t>ジッセキ</t>
    </rPh>
    <phoneticPr fontId="1"/>
  </si>
  <si>
    <r>
      <t>　若手技術者の同工種工事に関する国家資格を取得した実績　</t>
    </r>
    <r>
      <rPr>
        <sz val="11"/>
        <color rgb="FFFF0000"/>
        <rFont val="ＭＳ Ｐ明朝"/>
        <family val="1"/>
        <charset val="128"/>
      </rPr>
      <t>※5</t>
    </r>
    <rPh sb="1" eb="3">
      <t>ワカテ</t>
    </rPh>
    <rPh sb="3" eb="6">
      <t>ギジュツシャ</t>
    </rPh>
    <rPh sb="7" eb="8">
      <t>ドウ</t>
    </rPh>
    <rPh sb="8" eb="10">
      <t>コウシュ</t>
    </rPh>
    <rPh sb="10" eb="12">
      <t>コウジ</t>
    </rPh>
    <rPh sb="13" eb="14">
      <t>カン</t>
    </rPh>
    <rPh sb="16" eb="18">
      <t>コッカ</t>
    </rPh>
    <rPh sb="18" eb="20">
      <t>シカク</t>
    </rPh>
    <rPh sb="21" eb="23">
      <t>シュトク</t>
    </rPh>
    <rPh sb="25" eb="27">
      <t>ジッセキ</t>
    </rPh>
    <phoneticPr fontId="1"/>
  </si>
  <si>
    <r>
      <t>本支店の所在　</t>
    </r>
    <r>
      <rPr>
        <sz val="11"/>
        <color rgb="FFFF0000"/>
        <rFont val="ＭＳ Ｐ明朝"/>
        <family val="1"/>
        <charset val="128"/>
      </rPr>
      <t>※6</t>
    </r>
    <phoneticPr fontId="1"/>
  </si>
  <si>
    <r>
      <t>同工種工事の市内施工実績　</t>
    </r>
    <r>
      <rPr>
        <sz val="11"/>
        <color rgb="FFFF0000"/>
        <rFont val="ＭＳ Ｐ明朝"/>
        <family val="1"/>
        <charset val="128"/>
      </rPr>
      <t>※7</t>
    </r>
    <phoneticPr fontId="1"/>
  </si>
  <si>
    <r>
      <t>障害者雇用の有無　</t>
    </r>
    <r>
      <rPr>
        <sz val="11"/>
        <color rgb="FFFF0000"/>
        <rFont val="ＭＳ Ｐ明朝"/>
        <family val="1"/>
        <charset val="128"/>
      </rPr>
      <t>※10</t>
    </r>
    <phoneticPr fontId="1"/>
  </si>
  <si>
    <t>2023/</t>
    <phoneticPr fontId="1"/>
  </si>
  <si>
    <r>
      <rPr>
        <b/>
        <sz val="16"/>
        <color theme="1"/>
        <rFont val="Segoe UI Emoji"/>
        <family val="2"/>
      </rPr>
      <t>👈</t>
    </r>
    <r>
      <rPr>
        <b/>
        <sz val="16"/>
        <color theme="1"/>
        <rFont val="Meiryo UI"/>
        <family val="3"/>
        <charset val="128"/>
      </rPr>
      <t>土木・舗装・水道・造園は</t>
    </r>
    <r>
      <rPr>
        <b/>
        <sz val="16"/>
        <color rgb="FFFF0000"/>
        <rFont val="Meiryo UI"/>
        <family val="3"/>
        <charset val="128"/>
      </rPr>
      <t>7</t>
    </r>
    <r>
      <rPr>
        <b/>
        <sz val="16"/>
        <color theme="1"/>
        <rFont val="Meiryo UI"/>
        <family val="3"/>
        <charset val="128"/>
      </rPr>
      <t>点、建築・管・電気は</t>
    </r>
    <r>
      <rPr>
        <b/>
        <sz val="16"/>
        <color rgb="FFFF0000"/>
        <rFont val="Meiryo UI"/>
        <family val="3"/>
        <charset val="128"/>
      </rPr>
      <t>4</t>
    </r>
    <r>
      <rPr>
        <b/>
        <sz val="16"/>
        <color theme="1"/>
        <rFont val="Meiryo UI"/>
        <family val="3"/>
        <charset val="128"/>
      </rPr>
      <t>点</t>
    </r>
    <rPh sb="2" eb="4">
      <t>ドボク</t>
    </rPh>
    <rPh sb="5" eb="7">
      <t>ホソウ</t>
    </rPh>
    <rPh sb="8" eb="10">
      <t>スイドウ</t>
    </rPh>
    <rPh sb="11" eb="13">
      <t>ゾウエン</t>
    </rPh>
    <rPh sb="15" eb="16">
      <t>テン</t>
    </rPh>
    <rPh sb="17" eb="19">
      <t>ケンチク</t>
    </rPh>
    <rPh sb="20" eb="21">
      <t>カン</t>
    </rPh>
    <rPh sb="22" eb="24">
      <t>デンキ</t>
    </rPh>
    <rPh sb="26" eb="27">
      <t>テン</t>
    </rPh>
    <phoneticPr fontId="1"/>
  </si>
  <si>
    <r>
      <rPr>
        <b/>
        <sz val="14"/>
        <color theme="1"/>
        <rFont val="Segoe UI Emoji"/>
        <family val="2"/>
      </rPr>
      <t>👈</t>
    </r>
    <r>
      <rPr>
        <b/>
        <sz val="14"/>
        <color theme="1"/>
        <rFont val="Meiryo UI"/>
        <family val="3"/>
        <charset val="128"/>
      </rPr>
      <t>土木・舗装・造園・水道</t>
    </r>
    <rPh sb="2" eb="4">
      <t>ドボク</t>
    </rPh>
    <rPh sb="5" eb="7">
      <t>ホソウ</t>
    </rPh>
    <rPh sb="8" eb="10">
      <t>ゾウエン</t>
    </rPh>
    <rPh sb="11" eb="13">
      <t>スイドウ</t>
    </rPh>
    <phoneticPr fontId="1"/>
  </si>
  <si>
    <t>3件以上</t>
    <rPh sb="1" eb="2">
      <t>ケン</t>
    </rPh>
    <rPh sb="2" eb="4">
      <t>イジョウ</t>
    </rPh>
    <phoneticPr fontId="1"/>
  </si>
  <si>
    <t>取組が２つ以上</t>
    <rPh sb="0" eb="2">
      <t>トリクミ</t>
    </rPh>
    <rPh sb="5" eb="7">
      <t>イジョウ</t>
    </rPh>
    <phoneticPr fontId="1"/>
  </si>
  <si>
    <r>
      <t>　愛知県ファミリー・フレンドリー企業の登録、女性の活躍促進宣言及び健康経営優良法人認定の取組　</t>
    </r>
    <r>
      <rPr>
        <sz val="11"/>
        <color rgb="FFFF0000"/>
        <rFont val="ＭＳ Ｐ明朝"/>
        <family val="1"/>
        <charset val="128"/>
      </rPr>
      <t>※3</t>
    </r>
    <rPh sb="1" eb="4">
      <t>アイチケン</t>
    </rPh>
    <rPh sb="16" eb="18">
      <t>キギョウ</t>
    </rPh>
    <rPh sb="19" eb="21">
      <t>トウロク</t>
    </rPh>
    <rPh sb="22" eb="24">
      <t>ジョセイ</t>
    </rPh>
    <rPh sb="25" eb="27">
      <t>カツヤク</t>
    </rPh>
    <rPh sb="27" eb="29">
      <t>ソクシン</t>
    </rPh>
    <rPh sb="29" eb="31">
      <t>センゲン</t>
    </rPh>
    <rPh sb="31" eb="32">
      <t>オヨ</t>
    </rPh>
    <rPh sb="33" eb="35">
      <t>ケンコウ</t>
    </rPh>
    <rPh sb="35" eb="37">
      <t>ケイエイ</t>
    </rPh>
    <rPh sb="37" eb="39">
      <t>ユウリョウ</t>
    </rPh>
    <rPh sb="39" eb="41">
      <t>ホウジン</t>
    </rPh>
    <rPh sb="41" eb="43">
      <t>ニンテイ</t>
    </rPh>
    <rPh sb="44" eb="46">
      <t>トリクミ</t>
    </rPh>
    <phoneticPr fontId="1"/>
  </si>
  <si>
    <t>令和４年４月１日から令和５年３月３１日までに安城市発注の完全週休２日制工事を達成した場合（完全週休２日制工事取組証明の日付が評価対象期間内のもの）、加点する。ただし、達成した業種に限る。</t>
    <rPh sb="0" eb="2">
      <t>レイワ</t>
    </rPh>
    <rPh sb="1" eb="2">
      <t>ゼンネンド</t>
    </rPh>
    <rPh sb="3" eb="4">
      <t>ネン</t>
    </rPh>
    <rPh sb="5" eb="6">
      <t>ガツ</t>
    </rPh>
    <rPh sb="7" eb="8">
      <t>ニチ</t>
    </rPh>
    <rPh sb="10" eb="12">
      <t>レイワ</t>
    </rPh>
    <rPh sb="13" eb="14">
      <t>ネン</t>
    </rPh>
    <rPh sb="15" eb="16">
      <t>ガツ</t>
    </rPh>
    <rPh sb="18" eb="19">
      <t>ニチ</t>
    </rPh>
    <rPh sb="22" eb="25">
      <t>アンジョウシ</t>
    </rPh>
    <rPh sb="25" eb="27">
      <t>ハッチュウ</t>
    </rPh>
    <rPh sb="28" eb="30">
      <t>カンゼン</t>
    </rPh>
    <rPh sb="30" eb="32">
      <t>シュウキュウ</t>
    </rPh>
    <rPh sb="33" eb="37">
      <t>ニチセイコウジ</t>
    </rPh>
    <rPh sb="38" eb="40">
      <t>タッセイ</t>
    </rPh>
    <rPh sb="42" eb="44">
      <t>バアイ</t>
    </rPh>
    <rPh sb="45" eb="47">
      <t>カンゼン</t>
    </rPh>
    <rPh sb="47" eb="49">
      <t>シュウキュウ</t>
    </rPh>
    <rPh sb="50" eb="51">
      <t>ニチ</t>
    </rPh>
    <rPh sb="51" eb="52">
      <t>セイ</t>
    </rPh>
    <rPh sb="52" eb="54">
      <t>コウジ</t>
    </rPh>
    <rPh sb="54" eb="58">
      <t>トリクミショウメイ</t>
    </rPh>
    <rPh sb="59" eb="61">
      <t>ヒヅケ</t>
    </rPh>
    <rPh sb="62" eb="64">
      <t>ヒョウカ</t>
    </rPh>
    <rPh sb="64" eb="66">
      <t>タイショウ</t>
    </rPh>
    <rPh sb="66" eb="68">
      <t>キカン</t>
    </rPh>
    <rPh sb="68" eb="69">
      <t>ナイ</t>
    </rPh>
    <rPh sb="74" eb="76">
      <t>カテン</t>
    </rPh>
    <rPh sb="83" eb="85">
      <t>タッセイ</t>
    </rPh>
    <rPh sb="87" eb="89">
      <t>ギョウシュ</t>
    </rPh>
    <rPh sb="90" eb="91">
      <t>カギ</t>
    </rPh>
    <phoneticPr fontId="1"/>
  </si>
  <si>
    <t>本支店が安城市に所在する事業者で、加算点申告表を提出する日の前日時点で、次の取組を行っている場合、加点する。
（１）愛知県ファミリー・フレンドリー企業の登録
（２）女性の活躍促進宣言（愛知県が実施するものに限る。）
（３）健康経営優良法人認定</t>
    <rPh sb="17" eb="23">
      <t>カサンテンシンコクヒョウ</t>
    </rPh>
    <rPh sb="49" eb="51">
      <t>カテン</t>
    </rPh>
    <rPh sb="92" eb="95">
      <t>アイチケン</t>
    </rPh>
    <rPh sb="96" eb="98">
      <t>ジッシ</t>
    </rPh>
    <rPh sb="103" eb="104">
      <t>カギ</t>
    </rPh>
    <rPh sb="111" eb="113">
      <t>ケンコウ</t>
    </rPh>
    <rPh sb="113" eb="115">
      <t>ケイエイ</t>
    </rPh>
    <rPh sb="115" eb="117">
      <t>ユウリョウ</t>
    </rPh>
    <rPh sb="117" eb="119">
      <t>ホウジン</t>
    </rPh>
    <rPh sb="119" eb="121">
      <t>ニンテイ</t>
    </rPh>
    <phoneticPr fontId="1"/>
  </si>
  <si>
    <r>
      <rPr>
        <sz val="11"/>
        <rFont val="ＭＳ Ｐ明朝"/>
        <family val="1"/>
        <charset val="128"/>
      </rPr>
      <t>前年度（令和4年度）までの災害に関する協力事業者登録又は協定締結及び前年度（令和4年度）の活動実績</t>
    </r>
    <r>
      <rPr>
        <sz val="11"/>
        <color theme="1"/>
        <rFont val="ＭＳ Ｐ明朝"/>
        <family val="1"/>
        <charset val="128"/>
      </rPr>
      <t>　</t>
    </r>
    <r>
      <rPr>
        <sz val="11"/>
        <color rgb="FFFF0000"/>
        <rFont val="ＭＳ Ｐ明朝"/>
        <family val="1"/>
        <charset val="128"/>
      </rPr>
      <t>※6</t>
    </r>
    <rPh sb="0" eb="3">
      <t>ゼンネンド</t>
    </rPh>
    <rPh sb="4" eb="6">
      <t>レイワ</t>
    </rPh>
    <rPh sb="7" eb="9">
      <t>ネンド</t>
    </rPh>
    <rPh sb="26" eb="27">
      <t>マタ</t>
    </rPh>
    <rPh sb="34" eb="37">
      <t>ゼンネンド</t>
    </rPh>
    <rPh sb="38" eb="40">
      <t>レイワ</t>
    </rPh>
    <rPh sb="41" eb="43">
      <t>ネンド</t>
    </rPh>
    <phoneticPr fontId="1"/>
  </si>
  <si>
    <t>　前年度（令和４年度）に安城市発注の完全週休２日制工事を達成（達成した業種に限る）　※2</t>
    <rPh sb="1" eb="4">
      <t>ゼンネンド</t>
    </rPh>
    <rPh sb="5" eb="7">
      <t>レイワ</t>
    </rPh>
    <rPh sb="8" eb="10">
      <t>ネンド</t>
    </rPh>
    <rPh sb="12" eb="15">
      <t>アンジョウシ</t>
    </rPh>
    <rPh sb="15" eb="17">
      <t>ハッチュウ</t>
    </rPh>
    <rPh sb="18" eb="20">
      <t>カンゼン</t>
    </rPh>
    <rPh sb="20" eb="22">
      <t>シュウキュウ</t>
    </rPh>
    <rPh sb="22" eb="24">
      <t>フツカ</t>
    </rPh>
    <rPh sb="24" eb="25">
      <t>セイ</t>
    </rPh>
    <rPh sb="25" eb="27">
      <t>コウジ</t>
    </rPh>
    <rPh sb="28" eb="30">
      <t>タッセイ</t>
    </rPh>
    <rPh sb="31" eb="33">
      <t>タッセイ</t>
    </rPh>
    <rPh sb="35" eb="37">
      <t>ギョウシュ</t>
    </rPh>
    <rPh sb="38" eb="39">
      <t>カギ</t>
    </rPh>
    <phoneticPr fontId="1"/>
  </si>
  <si>
    <t>前々年度（令和３年度）において安城市発注の契約金額５００万円以上の同工種工事を３件以上竣工し、同工種工事においていずれの工事成績評定も７５点以上かつ、全ての工種工事の工事成績評定が６５点以上であった業者のうち、工種ごとに平均点の高い上位３社を、「安城市優良施工業者」として認定し加点する。</t>
    <rPh sb="0" eb="2">
      <t>ゼンゼン</t>
    </rPh>
    <rPh sb="5" eb="7">
      <t>レイワ</t>
    </rPh>
    <rPh sb="8" eb="10">
      <t>ネンド</t>
    </rPh>
    <rPh sb="15" eb="18">
      <t>アンジョウシ</t>
    </rPh>
    <rPh sb="18" eb="20">
      <t>ハッチュウ</t>
    </rPh>
    <rPh sb="83" eb="89">
      <t>コウジセイセキヒョウテイ</t>
    </rPh>
    <rPh sb="105" eb="107">
      <t>コウシュ</t>
    </rPh>
    <phoneticPr fontId="1"/>
  </si>
  <si>
    <t>過去１０年間（平成25年度から令和4年度まで）の安城市内での同工種工事における施工実績がある場合に加点する。</t>
    <phoneticPr fontId="1"/>
  </si>
  <si>
    <t>前年度（令和４年度）までに登録済又は協定締結済であれば加点し、前年度（令和４年度）に活動実績のある場合はさらに加点する。</t>
    <rPh sb="0" eb="3">
      <t>ゼンネンド</t>
    </rPh>
    <rPh sb="4" eb="6">
      <t>レイワ</t>
    </rPh>
    <rPh sb="7" eb="9">
      <t>ネンド</t>
    </rPh>
    <rPh sb="13" eb="15">
      <t>トウロク</t>
    </rPh>
    <rPh sb="15" eb="16">
      <t>スミ</t>
    </rPh>
    <rPh sb="16" eb="17">
      <t>マタ</t>
    </rPh>
    <rPh sb="18" eb="20">
      <t>キョウテイ</t>
    </rPh>
    <rPh sb="20" eb="22">
      <t>テイケツ</t>
    </rPh>
    <rPh sb="22" eb="23">
      <t>スミ</t>
    </rPh>
    <rPh sb="27" eb="29">
      <t>カテン</t>
    </rPh>
    <rPh sb="31" eb="34">
      <t>ゼンネンド</t>
    </rPh>
    <rPh sb="35" eb="37">
      <t>レイワ</t>
    </rPh>
    <rPh sb="38" eb="40">
      <t>ネンド</t>
    </rPh>
    <rPh sb="42" eb="44">
      <t>カツドウ</t>
    </rPh>
    <rPh sb="44" eb="46">
      <t>ジッセキ</t>
    </rPh>
    <rPh sb="49" eb="51">
      <t>バアイ</t>
    </rPh>
    <rPh sb="55" eb="57">
      <t>カテン</t>
    </rPh>
    <phoneticPr fontId="1"/>
  </si>
  <si>
    <t>前年度（令和４年度）の水道施設緊急修繕協定締結ありの場合、加点する。</t>
    <rPh sb="4" eb="6">
      <t>レイワ</t>
    </rPh>
    <rPh sb="7" eb="9">
      <t>ネンド</t>
    </rPh>
    <phoneticPr fontId="1"/>
  </si>
  <si>
    <t>前年度（令和４年度）に協定に基づく依頼を５割以上実施した場合にはさらに加点する。</t>
    <rPh sb="4" eb="6">
      <t>レイワ</t>
    </rPh>
    <rPh sb="7" eb="9">
      <t>ネンド</t>
    </rPh>
    <phoneticPr fontId="1"/>
  </si>
  <si>
    <t>前年度（令和４年度）において契約金額５００万円以上の同工種工事を５件以上竣工し、全ての工種工事の工事成績評定が６５点以上の場合に「安城市地域貢献業者」として認定し加点する。</t>
    <rPh sb="0" eb="3">
      <t>ゼンネンド</t>
    </rPh>
    <rPh sb="1" eb="3">
      <t>ネンド</t>
    </rPh>
    <rPh sb="4" eb="6">
      <t>レイワ</t>
    </rPh>
    <rPh sb="7" eb="9">
      <t>ネンド</t>
    </rPh>
    <rPh sb="10" eb="12">
      <t>ゼンネンド</t>
    </rPh>
    <rPh sb="14" eb="16">
      <t>ケイヤク</t>
    </rPh>
    <rPh sb="16" eb="18">
      <t>キンガク</t>
    </rPh>
    <rPh sb="21" eb="23">
      <t>マンエン</t>
    </rPh>
    <rPh sb="23" eb="25">
      <t>イジョウ</t>
    </rPh>
    <rPh sb="26" eb="27">
      <t>ドウ</t>
    </rPh>
    <rPh sb="27" eb="29">
      <t>コウシュ</t>
    </rPh>
    <rPh sb="29" eb="31">
      <t>コウジ</t>
    </rPh>
    <rPh sb="33" eb="34">
      <t>ケン</t>
    </rPh>
    <rPh sb="34" eb="36">
      <t>イジョウ</t>
    </rPh>
    <rPh sb="36" eb="38">
      <t>シュンコウ</t>
    </rPh>
    <rPh sb="40" eb="41">
      <t>スベ</t>
    </rPh>
    <rPh sb="43" eb="45">
      <t>コウシュ</t>
    </rPh>
    <rPh sb="45" eb="47">
      <t>コウジ</t>
    </rPh>
    <rPh sb="48" eb="50">
      <t>コウジ</t>
    </rPh>
    <rPh sb="50" eb="54">
      <t>セイセキヒョウテイ</t>
    </rPh>
    <rPh sb="57" eb="58">
      <t>テン</t>
    </rPh>
    <rPh sb="58" eb="60">
      <t>イジョウ</t>
    </rPh>
    <rPh sb="61" eb="63">
      <t>バアイ</t>
    </rPh>
    <rPh sb="65" eb="68">
      <t>アンジョウシ</t>
    </rPh>
    <rPh sb="68" eb="70">
      <t>チイキ</t>
    </rPh>
    <rPh sb="70" eb="72">
      <t>コウケン</t>
    </rPh>
    <rPh sb="72" eb="74">
      <t>ギョウシャ</t>
    </rPh>
    <rPh sb="78" eb="80">
      <t>ニンテイ</t>
    </rPh>
    <rPh sb="81" eb="83">
      <t>カテン</t>
    </rPh>
    <phoneticPr fontId="1"/>
  </si>
  <si>
    <t>令和2年4月1日から加算点申告表を提出する日の前日までに、安城市工事請負契約等に係る入札参加資格（一般・指名）停止要綱による停止措置のある場合は減点する。</t>
    <rPh sb="0" eb="2">
      <t>レイワ</t>
    </rPh>
    <rPh sb="3" eb="4">
      <t>ネン</t>
    </rPh>
    <rPh sb="4" eb="5">
      <t>ガンネン</t>
    </rPh>
    <rPh sb="5" eb="6">
      <t>ガツ</t>
    </rPh>
    <rPh sb="7" eb="8">
      <t>ヒ</t>
    </rPh>
    <rPh sb="10" eb="16">
      <t>カサンテンシンコクヒョウ</t>
    </rPh>
    <rPh sb="17" eb="19">
      <t>テイシュツ</t>
    </rPh>
    <rPh sb="21" eb="22">
      <t>ヒ</t>
    </rPh>
    <rPh sb="23" eb="25">
      <t>ゼンジツ</t>
    </rPh>
    <rPh sb="69" eb="71">
      <t>バアイ</t>
    </rPh>
    <rPh sb="72" eb="74">
      <t>ゲンテン</t>
    </rPh>
    <phoneticPr fontId="1"/>
  </si>
  <si>
    <t>施工体制に関する事項（配点15点）</t>
    <rPh sb="0" eb="2">
      <t>セコウ</t>
    </rPh>
    <rPh sb="2" eb="4">
      <t>タイセイ</t>
    </rPh>
    <phoneticPr fontId="1"/>
  </si>
  <si>
    <t xml:space="preserve">入札参加資格要件を満たし予定価格の制限の範囲内の価格で入札を行った者のうち入札書の内容により施工体制が十分確保されると認められる者にはそれぞれ７．５点を加点する。
低入札調査基準価格未満の入札の場合は、それぞれ０点とする。
</t>
    <rPh sb="0" eb="2">
      <t>ニュウサツ</t>
    </rPh>
    <rPh sb="2" eb="4">
      <t>サンカ</t>
    </rPh>
    <rPh sb="4" eb="6">
      <t>シカク</t>
    </rPh>
    <rPh sb="6" eb="8">
      <t>ヨウケン</t>
    </rPh>
    <rPh sb="9" eb="10">
      <t>ミ</t>
    </rPh>
    <rPh sb="12" eb="14">
      <t>ヨテイ</t>
    </rPh>
    <rPh sb="14" eb="16">
      <t>カカク</t>
    </rPh>
    <rPh sb="17" eb="19">
      <t>セイゲン</t>
    </rPh>
    <rPh sb="20" eb="22">
      <t>ハンイ</t>
    </rPh>
    <rPh sb="22" eb="23">
      <t>ナイ</t>
    </rPh>
    <rPh sb="24" eb="26">
      <t>カカク</t>
    </rPh>
    <rPh sb="27" eb="29">
      <t>ニュウサツ</t>
    </rPh>
    <rPh sb="30" eb="31">
      <t>オコナ</t>
    </rPh>
    <rPh sb="33" eb="34">
      <t>モノ</t>
    </rPh>
    <rPh sb="37" eb="39">
      <t>ニュウサツ</t>
    </rPh>
    <rPh sb="39" eb="40">
      <t>ショ</t>
    </rPh>
    <rPh sb="41" eb="43">
      <t>ナイヨウ</t>
    </rPh>
    <rPh sb="46" eb="48">
      <t>セコウ</t>
    </rPh>
    <rPh sb="48" eb="50">
      <t>タイセイ</t>
    </rPh>
    <rPh sb="51" eb="53">
      <t>ジュウブン</t>
    </rPh>
    <rPh sb="53" eb="55">
      <t>カクホ</t>
    </rPh>
    <rPh sb="59" eb="60">
      <t>ミト</t>
    </rPh>
    <rPh sb="64" eb="65">
      <t>モノ</t>
    </rPh>
    <rPh sb="74" eb="75">
      <t>テン</t>
    </rPh>
    <rPh sb="76" eb="78">
      <t>カテン</t>
    </rPh>
    <phoneticPr fontId="1"/>
  </si>
  <si>
    <t>本工事の総合評価競争入札は、標準点（発注者が設定している入札条件を全て満たしている場合に付与する点数）に加算点（評価項目に対する点数）を加え、これを入札価格で除した後1,000,000を乗じた数値（以下「評価値」という。）の最も高い者を落札者とする除算方式とする。ただし、入札参加者の入札価格が低入札調査基準価格を下回る場合は、評価値の算出式において入札価格を低入札調査基準価格に置き換えて評価値を算定する。また、評価値の最も高い者が２者以上ある場合は、くじ引きにより落札者を決定する。失格基準価格を下回った額で入札した者の評価値の算定はしないものとする。なお、本工事の総合評価競争入札における標準点は100点とする。</t>
    <phoneticPr fontId="1"/>
  </si>
  <si>
    <t>健康経営優良法人認定</t>
    <rPh sb="0" eb="2">
      <t>ケンコウ</t>
    </rPh>
    <rPh sb="2" eb="4">
      <t>ケイエイ</t>
    </rPh>
    <rPh sb="4" eb="6">
      <t>ユウリョウ</t>
    </rPh>
    <rPh sb="6" eb="8">
      <t>ホウジン</t>
    </rPh>
    <rPh sb="8" eb="10">
      <t>ニンテイ</t>
    </rPh>
    <phoneticPr fontId="1"/>
  </si>
  <si>
    <t>・認定証の写し（健康経営優良法人認定）</t>
    <rPh sb="1" eb="4">
      <t>ニンテイショウ</t>
    </rPh>
    <rPh sb="5" eb="6">
      <t>ウツ</t>
    </rPh>
    <rPh sb="8" eb="10">
      <t>ケンコウ</t>
    </rPh>
    <rPh sb="10" eb="12">
      <t>ケイエイ</t>
    </rPh>
    <rPh sb="12" eb="14">
      <t>ユウリョウ</t>
    </rPh>
    <rPh sb="14" eb="16">
      <t>ホウジン</t>
    </rPh>
    <rPh sb="16" eb="18">
      <t>ニンテイ</t>
    </rPh>
    <phoneticPr fontId="1"/>
  </si>
  <si>
    <t>評価値＝｛（標準点＋加算点）／入札価格（入札価格が低入札調査基準価格を下回る場合、低入札調査基準価格）｝×1,000,000</t>
    <rPh sb="0" eb="2">
      <t>ヒョウカ</t>
    </rPh>
    <rPh sb="2" eb="3">
      <t>チ</t>
    </rPh>
    <rPh sb="6" eb="8">
      <t>ヒョウジュン</t>
    </rPh>
    <rPh sb="8" eb="9">
      <t>テン</t>
    </rPh>
    <rPh sb="10" eb="12">
      <t>カサン</t>
    </rPh>
    <rPh sb="12" eb="13">
      <t>テン</t>
    </rPh>
    <rPh sb="15" eb="17">
      <t>ニュウサツ</t>
    </rPh>
    <rPh sb="17" eb="19">
      <t>カカク</t>
    </rPh>
    <rPh sb="20" eb="22">
      <t>ニュウサツ</t>
    </rPh>
    <rPh sb="22" eb="24">
      <t>カカク</t>
    </rPh>
    <rPh sb="25" eb="28">
      <t>テイニュウサツ</t>
    </rPh>
    <rPh sb="28" eb="30">
      <t>チョウサ</t>
    </rPh>
    <rPh sb="30" eb="32">
      <t>キジュン</t>
    </rPh>
    <rPh sb="32" eb="34">
      <t>カカク</t>
    </rPh>
    <rPh sb="35" eb="37">
      <t>シタマワ</t>
    </rPh>
    <rPh sb="38" eb="40">
      <t>バアイ</t>
    </rPh>
    <rPh sb="41" eb="44">
      <t>テイニュウサツ</t>
    </rPh>
    <rPh sb="44" eb="46">
      <t>チョウサ</t>
    </rPh>
    <rPh sb="46" eb="48">
      <t>キジュン</t>
    </rPh>
    <rPh sb="48" eb="50">
      <t>カカク</t>
    </rPh>
    <phoneticPr fontId="1"/>
  </si>
  <si>
    <r>
      <rPr>
        <sz val="11"/>
        <rFont val="ＭＳ Ｐ明朝"/>
        <family val="1"/>
        <charset val="128"/>
      </rPr>
      <t>前年度（令和4年度）の水道施設緊急修繕協定締結及び前年度（令和4年度）の活動実績</t>
    </r>
    <r>
      <rPr>
        <sz val="11"/>
        <color theme="1"/>
        <rFont val="ＭＳ Ｐ明朝"/>
        <family val="1"/>
        <charset val="128"/>
      </rPr>
      <t>　</t>
    </r>
    <r>
      <rPr>
        <sz val="11"/>
        <color rgb="FFFF0000"/>
        <rFont val="ＭＳ Ｐ明朝"/>
        <family val="1"/>
        <charset val="128"/>
      </rPr>
      <t>※8</t>
    </r>
    <rPh sb="0" eb="3">
      <t>ゼンネンド</t>
    </rPh>
    <rPh sb="4" eb="6">
      <t>レイワ</t>
    </rPh>
    <rPh sb="7" eb="9">
      <t>ネンド</t>
    </rPh>
    <rPh sb="11" eb="13">
      <t>スイドウ</t>
    </rPh>
    <rPh sb="13" eb="15">
      <t>シセツ</t>
    </rPh>
    <rPh sb="25" eb="28">
      <t>ゼンネンド</t>
    </rPh>
    <rPh sb="29" eb="31">
      <t>レイワ</t>
    </rPh>
    <rPh sb="32" eb="34">
      <t>ネンド</t>
    </rPh>
    <phoneticPr fontId="1"/>
  </si>
  <si>
    <t>活動実績は、協定等に基づき市が依頼した災害出動とする。</t>
    <phoneticPr fontId="1"/>
  </si>
  <si>
    <t>加算点は、安城市データ、加算点審査に必要な書類に基づき2（1）～（3）評価項目及び評価基準で審査する。加算点審査に必要な書類の記載内容が事実と違っていた場合や記載漏れがあり、入札者の申告した加算点が本市の審査した加算点より過大となる評価項目がある場合は、加算点を修正した上、ペナルティーとしてその評価項目について審査した加算点から次の計算式により減点を行う。</t>
    <rPh sb="0" eb="2">
      <t>カサン</t>
    </rPh>
    <rPh sb="2" eb="3">
      <t>テン</t>
    </rPh>
    <rPh sb="5" eb="8">
      <t>アンジョウシ</t>
    </rPh>
    <rPh sb="12" eb="14">
      <t>カサン</t>
    </rPh>
    <rPh sb="14" eb="15">
      <t>テン</t>
    </rPh>
    <rPh sb="15" eb="17">
      <t>シンサ</t>
    </rPh>
    <rPh sb="18" eb="20">
      <t>ヒツヨウ</t>
    </rPh>
    <rPh sb="21" eb="23">
      <t>ショルイ</t>
    </rPh>
    <rPh sb="24" eb="25">
      <t>モト</t>
    </rPh>
    <rPh sb="35" eb="37">
      <t>ヒョウカ</t>
    </rPh>
    <rPh sb="37" eb="39">
      <t>コウモク</t>
    </rPh>
    <rPh sb="39" eb="40">
      <t>オヨ</t>
    </rPh>
    <rPh sb="41" eb="43">
      <t>ヒョウカ</t>
    </rPh>
    <rPh sb="43" eb="45">
      <t>キジュン</t>
    </rPh>
    <rPh sb="46" eb="48">
      <t>シンサ</t>
    </rPh>
    <rPh sb="51" eb="53">
      <t>カサン</t>
    </rPh>
    <rPh sb="53" eb="54">
      <t>テン</t>
    </rPh>
    <rPh sb="54" eb="56">
      <t>シンサ</t>
    </rPh>
    <rPh sb="57" eb="59">
      <t>ヒツヨウ</t>
    </rPh>
    <rPh sb="60" eb="62">
      <t>ショルイ</t>
    </rPh>
    <rPh sb="63" eb="65">
      <t>キサイ</t>
    </rPh>
    <rPh sb="65" eb="67">
      <t>ナイヨウ</t>
    </rPh>
    <rPh sb="68" eb="70">
      <t>ジジツ</t>
    </rPh>
    <rPh sb="71" eb="72">
      <t>チガ</t>
    </rPh>
    <rPh sb="76" eb="78">
      <t>バアイ</t>
    </rPh>
    <rPh sb="79" eb="81">
      <t>キサイ</t>
    </rPh>
    <rPh sb="81" eb="82">
      <t>モ</t>
    </rPh>
    <rPh sb="87" eb="89">
      <t>ニュウサツ</t>
    </rPh>
    <rPh sb="89" eb="90">
      <t>シャ</t>
    </rPh>
    <rPh sb="91" eb="93">
      <t>シンコク</t>
    </rPh>
    <rPh sb="95" eb="97">
      <t>カサン</t>
    </rPh>
    <rPh sb="97" eb="98">
      <t>テン</t>
    </rPh>
    <rPh sb="99" eb="100">
      <t>ホン</t>
    </rPh>
    <rPh sb="100" eb="101">
      <t>シ</t>
    </rPh>
    <rPh sb="102" eb="104">
      <t>シンサ</t>
    </rPh>
    <rPh sb="106" eb="108">
      <t>カサン</t>
    </rPh>
    <rPh sb="108" eb="109">
      <t>テン</t>
    </rPh>
    <rPh sb="111" eb="113">
      <t>カダイ</t>
    </rPh>
    <rPh sb="116" eb="118">
      <t>ヒョウカ</t>
    </rPh>
    <rPh sb="118" eb="120">
      <t>コウモク</t>
    </rPh>
    <rPh sb="123" eb="125">
      <t>バアイ</t>
    </rPh>
    <rPh sb="148" eb="150">
      <t>ヒョウカ</t>
    </rPh>
    <rPh sb="150" eb="152">
      <t>コウモク</t>
    </rPh>
    <rPh sb="156" eb="158">
      <t>シンサ</t>
    </rPh>
    <rPh sb="160" eb="162">
      <t>カサン</t>
    </rPh>
    <rPh sb="162" eb="163">
      <t>テン</t>
    </rPh>
    <rPh sb="165" eb="166">
      <t>ツギ</t>
    </rPh>
    <rPh sb="167" eb="170">
      <t>ケイサンシキ</t>
    </rPh>
    <rPh sb="173" eb="175">
      <t>ゲンテン</t>
    </rPh>
    <rPh sb="176" eb="177">
      <t>オコナ</t>
    </rPh>
    <phoneticPr fontId="1"/>
  </si>
  <si>
    <t>令　和　６　年　度　加　算　点　審　査　申　請　書</t>
    <rPh sb="0" eb="1">
      <t>レイ</t>
    </rPh>
    <rPh sb="2" eb="3">
      <t>ワ</t>
    </rPh>
    <rPh sb="6" eb="7">
      <t>ネン</t>
    </rPh>
    <rPh sb="8" eb="9">
      <t>ド</t>
    </rPh>
    <rPh sb="10" eb="11">
      <t>カ</t>
    </rPh>
    <rPh sb="12" eb="13">
      <t>サン</t>
    </rPh>
    <rPh sb="14" eb="15">
      <t>テン</t>
    </rPh>
    <rPh sb="16" eb="17">
      <t>シン</t>
    </rPh>
    <rPh sb="18" eb="19">
      <t>サ</t>
    </rPh>
    <rPh sb="20" eb="21">
      <t>サル</t>
    </rPh>
    <rPh sb="22" eb="23">
      <t>ショウ</t>
    </rPh>
    <rPh sb="24" eb="25">
      <t>ショ</t>
    </rPh>
    <phoneticPr fontId="1"/>
  </si>
  <si>
    <t>　令和6年度総合評価競争入札（施工体制確認型）の加算点審査に必要な書類を提出します。</t>
    <rPh sb="1" eb="3">
      <t>レイワ</t>
    </rPh>
    <rPh sb="4" eb="6">
      <t>ネンド</t>
    </rPh>
    <rPh sb="6" eb="14">
      <t>ソウゴウヒョウカキョウソウニュウサツ</t>
    </rPh>
    <rPh sb="15" eb="17">
      <t>セコウ</t>
    </rPh>
    <rPh sb="17" eb="19">
      <t>タイセイ</t>
    </rPh>
    <rPh sb="19" eb="21">
      <t>カクニン</t>
    </rPh>
    <rPh sb="21" eb="22">
      <t>ガタ</t>
    </rPh>
    <rPh sb="24" eb="26">
      <t>カサン</t>
    </rPh>
    <rPh sb="26" eb="27">
      <t>テン</t>
    </rPh>
    <rPh sb="27" eb="29">
      <t>シンサ</t>
    </rPh>
    <rPh sb="30" eb="32">
      <t>ヒツヨウ</t>
    </rPh>
    <rPh sb="33" eb="35">
      <t>ショルイ</t>
    </rPh>
    <rPh sb="36" eb="3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</si>
</sst>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411]ggge&quot;年&quot;m&quot;月&quot;d&quot;日&quot;;@"/>
    <numFmt numFmtId="177" formatCode="\(0\)"/>
    <numFmt numFmtId="178" formatCode="\-0"/>
    <numFmt numFmtId="179" formatCode="\※0"/>
    <numFmt numFmtId="180" formatCode="0.0"/>
    <numFmt numFmtId="181" formatCode="#,##0_);[Red]\(#,##0\)"/>
    <numFmt numFmtId="182" formatCode="0&quot;点&quot;"/>
    <numFmt numFmtId="183" formatCode="0_);[Red]\(0\)"/>
    <numFmt numFmtId="184" formatCode="0_);\(0\)"/>
    <numFmt numFmtId="185" formatCode="###,###,###,###&quot;円&quot;"/>
  </numFmts>
  <fonts count="83" x14ac:knownFonts="1">
    <font>
      <sz val="11"/>
      <color theme="1"/>
      <name val="游ゴシック"/>
      <family val="2"/>
      <scheme val="minor"/>
    </font>
    <font>
      <sz val="6"/>
      <name val="游ゴシック"/>
      <family val="3"/>
      <charset val="128"/>
      <scheme val="minor"/>
    </font>
    <font>
      <sz val="11"/>
      <color theme="1"/>
      <name val="游ゴシック"/>
      <family val="2"/>
      <scheme val="minor"/>
    </font>
    <font>
      <sz val="11"/>
      <color theme="1"/>
      <name val="ＭＳ ゴシック"/>
      <family val="3"/>
      <charset val="128"/>
    </font>
    <font>
      <b/>
      <sz val="14"/>
      <color theme="1"/>
      <name val="ＭＳ ゴシック"/>
      <family val="3"/>
      <charset val="128"/>
    </font>
    <font>
      <b/>
      <sz val="11"/>
      <color theme="1"/>
      <name val="ＭＳ ゴシック"/>
      <family val="3"/>
      <charset val="128"/>
    </font>
    <font>
      <b/>
      <sz val="12"/>
      <color theme="1"/>
      <name val="ＭＳ ゴシック"/>
      <family val="3"/>
      <charset val="128"/>
    </font>
    <font>
      <sz val="11"/>
      <color rgb="FFFF0000"/>
      <name val="ＭＳ ゴシック"/>
      <family val="3"/>
      <charset val="128"/>
    </font>
    <font>
      <b/>
      <u/>
      <sz val="11"/>
      <color rgb="FFFF0000"/>
      <name val="ＭＳ ゴシック"/>
      <family val="3"/>
      <charset val="128"/>
    </font>
    <font>
      <b/>
      <u/>
      <sz val="12"/>
      <color rgb="FFFF0000"/>
      <name val="ＭＳ ゴシック"/>
      <family val="3"/>
      <charset val="128"/>
    </font>
    <font>
      <sz val="12"/>
      <color theme="1"/>
      <name val="ＭＳ ゴシック"/>
      <family val="3"/>
      <charset val="128"/>
    </font>
    <font>
      <sz val="12"/>
      <color rgb="FFFF0000"/>
      <name val="ＭＳ ゴシック"/>
      <family val="3"/>
      <charset val="128"/>
    </font>
    <font>
      <sz val="9"/>
      <color theme="1"/>
      <name val="ＭＳ ゴシック"/>
      <family val="3"/>
      <charset val="128"/>
    </font>
    <font>
      <sz val="8"/>
      <color theme="1"/>
      <name val="ＭＳ ゴシック"/>
      <family val="3"/>
      <charset val="128"/>
    </font>
    <font>
      <sz val="11"/>
      <color theme="0" tint="-0.14999847407452621"/>
      <name val="ＭＳ ゴシック"/>
      <family val="3"/>
      <charset val="128"/>
    </font>
    <font>
      <sz val="12"/>
      <color theme="1"/>
      <name val="ＭＳ Ｐ明朝"/>
      <family val="1"/>
      <charset val="128"/>
    </font>
    <font>
      <b/>
      <sz val="14"/>
      <color theme="1"/>
      <name val="ＭＳ Ｐ明朝"/>
      <family val="1"/>
      <charset val="128"/>
    </font>
    <font>
      <sz val="10"/>
      <color theme="1"/>
      <name val="ＭＳ Ｐ明朝"/>
      <family val="1"/>
      <charset val="128"/>
    </font>
    <font>
      <sz val="11"/>
      <color theme="1"/>
      <name val="ＭＳ Ｐ明朝"/>
      <family val="1"/>
      <charset val="128"/>
    </font>
    <font>
      <sz val="11"/>
      <name val="ＭＳ ゴシック"/>
      <family val="3"/>
      <charset val="128"/>
    </font>
    <font>
      <sz val="11"/>
      <color rgb="FF0070C0"/>
      <name val="ＭＳ ゴシック"/>
      <family val="3"/>
      <charset val="128"/>
    </font>
    <font>
      <sz val="11"/>
      <color theme="1"/>
      <name val="ＭＳ 明朝"/>
      <family val="1"/>
      <charset val="128"/>
    </font>
    <font>
      <sz val="10.5"/>
      <color theme="1"/>
      <name val="ＭＳ 明朝"/>
      <family val="1"/>
      <charset val="128"/>
    </font>
    <font>
      <b/>
      <sz val="11"/>
      <color rgb="FFFF0000"/>
      <name val="ＭＳ ゴシック"/>
      <family val="3"/>
      <charset val="128"/>
    </font>
    <font>
      <sz val="6"/>
      <name val="ＭＳ Ｐゴシック"/>
      <family val="3"/>
      <charset val="128"/>
    </font>
    <font>
      <b/>
      <sz val="11"/>
      <color rgb="FF0070C0"/>
      <name val="ＭＳ ゴシック"/>
      <family val="3"/>
      <charset val="128"/>
    </font>
    <font>
      <sz val="10"/>
      <color theme="1"/>
      <name val="ＭＳ 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2"/>
      <name val="ＭＳ ゴシック"/>
      <family val="3"/>
      <charset val="128"/>
    </font>
    <font>
      <b/>
      <sz val="16"/>
      <color rgb="FFFF0000"/>
      <name val="Meiryo UI"/>
      <family val="3"/>
      <charset val="128"/>
    </font>
    <font>
      <b/>
      <sz val="14"/>
      <color rgb="FFFF0000"/>
      <name val="ＭＳ Ｐゴシック"/>
      <family val="3"/>
      <charset val="128"/>
    </font>
    <font>
      <sz val="14"/>
      <color rgb="FFFF0000"/>
      <name val="ＭＳ Ｐゴシック"/>
      <family val="3"/>
      <charset val="128"/>
    </font>
    <font>
      <b/>
      <sz val="16"/>
      <color rgb="FFFF0000"/>
      <name val="ＭＳ ゴシック"/>
      <family val="3"/>
      <charset val="128"/>
    </font>
    <font>
      <b/>
      <sz val="10"/>
      <color theme="1"/>
      <name val="ＭＳ ゴシック"/>
      <family val="3"/>
      <charset val="128"/>
    </font>
    <font>
      <sz val="10"/>
      <name val="ＭＳ ゴシック"/>
      <family val="3"/>
      <charset val="128"/>
    </font>
    <font>
      <b/>
      <sz val="26"/>
      <color rgb="FFFF0000"/>
      <name val="ＭＳ Ｐ明朝"/>
      <family val="1"/>
      <charset val="128"/>
    </font>
    <font>
      <sz val="16"/>
      <name val="ＭＳ Ｐ明朝"/>
      <family val="1"/>
      <charset val="128"/>
    </font>
    <font>
      <sz val="11"/>
      <name val="ＭＳ Ｐ明朝"/>
      <family val="1"/>
      <charset val="128"/>
    </font>
    <font>
      <sz val="18"/>
      <name val="ＭＳ Ｐ明朝"/>
      <family val="1"/>
      <charset val="128"/>
    </font>
    <font>
      <sz val="14"/>
      <name val="ＭＳ Ｐ明朝"/>
      <family val="1"/>
      <charset val="128"/>
    </font>
    <font>
      <b/>
      <sz val="12"/>
      <color theme="0"/>
      <name val="ＭＳ Ｐ明朝"/>
      <family val="1"/>
      <charset val="128"/>
    </font>
    <font>
      <b/>
      <sz val="14"/>
      <color theme="0"/>
      <name val="ＭＳ Ｐ明朝"/>
      <family val="1"/>
      <charset val="128"/>
    </font>
    <font>
      <sz val="12"/>
      <name val="ＭＳ Ｐ明朝"/>
      <family val="1"/>
      <charset val="128"/>
    </font>
    <font>
      <b/>
      <sz val="14"/>
      <name val="ＭＳ Ｐ明朝"/>
      <family val="1"/>
      <charset val="128"/>
    </font>
    <font>
      <b/>
      <sz val="12"/>
      <color rgb="FFC00000"/>
      <name val="ＭＳ ゴシック"/>
      <family val="3"/>
      <charset val="128"/>
    </font>
    <font>
      <b/>
      <sz val="16"/>
      <color theme="1"/>
      <name val="Meiryo UI"/>
      <family val="3"/>
      <charset val="128"/>
    </font>
    <font>
      <sz val="11"/>
      <color rgb="FF002060"/>
      <name val="ＭＳ ゴシック"/>
      <family val="3"/>
      <charset val="128"/>
    </font>
    <font>
      <b/>
      <sz val="11"/>
      <color rgb="FF002060"/>
      <name val="Meiryo UI"/>
      <family val="3"/>
      <charset val="128"/>
    </font>
    <font>
      <sz val="11"/>
      <color theme="1"/>
      <name val="MS UI Gothic"/>
      <family val="3"/>
      <charset val="128"/>
    </font>
    <font>
      <sz val="12"/>
      <color theme="1"/>
      <name val="MS UI Gothic"/>
      <family val="3"/>
      <charset val="128"/>
    </font>
    <font>
      <b/>
      <sz val="11"/>
      <color rgb="FFFF0000"/>
      <name val="Meiryo UI"/>
      <family val="3"/>
      <charset val="128"/>
    </font>
    <font>
      <sz val="11"/>
      <color theme="1" tint="0.34998626667073579"/>
      <name val="ＭＳ ゴシック"/>
      <family val="3"/>
      <charset val="128"/>
    </font>
    <font>
      <sz val="12"/>
      <color rgb="FFFF0000"/>
      <name val="MS UI Gothic"/>
      <family val="3"/>
      <charset val="128"/>
    </font>
    <font>
      <b/>
      <sz val="16"/>
      <color rgb="FFC00000"/>
      <name val="Meiryo UI"/>
      <family val="3"/>
      <charset val="128"/>
    </font>
    <font>
      <b/>
      <sz val="12"/>
      <color theme="9" tint="-0.499984740745262"/>
      <name val="メイリオ"/>
      <family val="3"/>
      <charset val="128"/>
    </font>
    <font>
      <b/>
      <sz val="12"/>
      <color rgb="FFC00000"/>
      <name val="メイリオ"/>
      <family val="3"/>
      <charset val="128"/>
    </font>
    <font>
      <sz val="11"/>
      <name val="Meiryo UI"/>
      <family val="3"/>
      <charset val="128"/>
    </font>
    <font>
      <sz val="16"/>
      <name val="Meiryo UI"/>
      <family val="3"/>
      <charset val="128"/>
    </font>
    <font>
      <sz val="12"/>
      <name val="Meiryo UI"/>
      <family val="3"/>
      <charset val="128"/>
    </font>
    <font>
      <sz val="14"/>
      <name val="Meiryo UI"/>
      <family val="3"/>
      <charset val="128"/>
    </font>
    <font>
      <b/>
      <sz val="14"/>
      <name val="Meiryo UI"/>
      <family val="3"/>
      <charset val="128"/>
    </font>
    <font>
      <sz val="9"/>
      <color rgb="FFC00000"/>
      <name val="ＭＳ ゴシック"/>
      <family val="3"/>
      <charset val="128"/>
    </font>
    <font>
      <b/>
      <sz val="14"/>
      <color rgb="FFC00000"/>
      <name val="Meiryo UI"/>
      <family val="3"/>
      <charset val="128"/>
    </font>
    <font>
      <b/>
      <sz val="11"/>
      <color theme="1"/>
      <name val="Meiryo UI"/>
      <family val="3"/>
      <charset val="128"/>
    </font>
    <font>
      <sz val="11"/>
      <color rgb="FFFF0000"/>
      <name val="ＭＳ Ｐ明朝"/>
      <family val="1"/>
      <charset val="128"/>
    </font>
    <font>
      <sz val="9"/>
      <color theme="1"/>
      <name val="ＭＳ Ｐ明朝"/>
      <family val="1"/>
      <charset val="128"/>
    </font>
    <font>
      <sz val="18"/>
      <color theme="1"/>
      <name val="ＭＳ Ｐ明朝"/>
      <family val="1"/>
      <charset val="128"/>
    </font>
    <font>
      <sz val="10"/>
      <color rgb="FFFF0000"/>
      <name val="ＭＳ Ｐゴシック"/>
      <family val="3"/>
      <charset val="128"/>
    </font>
    <font>
      <sz val="11"/>
      <name val="游ゴシック"/>
      <family val="2"/>
      <scheme val="minor"/>
    </font>
    <font>
      <sz val="14"/>
      <color theme="1"/>
      <name val="ＭＳ 明朝"/>
      <family val="1"/>
      <charset val="128"/>
    </font>
    <font>
      <sz val="16"/>
      <color theme="1"/>
      <name val="ＭＳ 明朝"/>
      <family val="1"/>
      <charset val="128"/>
    </font>
    <font>
      <sz val="20"/>
      <color theme="1"/>
      <name val="ＭＳ 明朝"/>
      <family val="1"/>
      <charset val="128"/>
    </font>
    <font>
      <sz val="15"/>
      <color theme="1"/>
      <name val="ＭＳ 明朝"/>
      <family val="1"/>
      <charset val="128"/>
    </font>
    <font>
      <sz val="6"/>
      <color theme="1"/>
      <name val="ＭＳ Ｐ明朝"/>
      <family val="1"/>
      <charset val="128"/>
    </font>
    <font>
      <sz val="6"/>
      <color theme="1"/>
      <name val="ＭＳ 明朝"/>
      <family val="1"/>
      <charset val="128"/>
    </font>
    <font>
      <sz val="13"/>
      <color theme="1"/>
      <name val="ＭＳ 明朝"/>
      <family val="1"/>
      <charset val="128"/>
    </font>
    <font>
      <b/>
      <sz val="14"/>
      <color theme="1"/>
      <name val="Meiryo UI"/>
      <family val="3"/>
      <charset val="128"/>
    </font>
    <font>
      <b/>
      <sz val="16"/>
      <color theme="1"/>
      <name val="Segoe UI Emoji"/>
      <family val="2"/>
    </font>
    <font>
      <b/>
      <sz val="16"/>
      <color theme="1"/>
      <name val="Meiryo UI"/>
      <family val="2"/>
      <charset val="128"/>
    </font>
    <font>
      <b/>
      <sz val="14"/>
      <color theme="1"/>
      <name val="Segoe UI Emoji"/>
      <family val="2"/>
    </font>
    <font>
      <b/>
      <sz val="14"/>
      <color theme="1"/>
      <name val="Meiryo UI"/>
      <family val="2"/>
      <charset val="128"/>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D0E2D6"/>
        <bgColor indexed="64"/>
      </patternFill>
    </fill>
    <fill>
      <patternFill patternType="solid">
        <fgColor theme="5" tint="0.39997558519241921"/>
        <bgColor indexed="64"/>
      </patternFill>
    </fill>
    <fill>
      <patternFill patternType="solid">
        <fgColor rgb="FFFFCCFF"/>
        <bgColor indexed="64"/>
      </patternFill>
    </fill>
    <fill>
      <patternFill patternType="solid">
        <fgColor rgb="FFDDF6F7"/>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bgColor indexed="64"/>
      </patternFill>
    </fill>
    <fill>
      <patternFill patternType="solid">
        <fgColor theme="0" tint="-0.14996795556505021"/>
        <bgColor indexed="64"/>
      </patternFill>
    </fill>
    <fill>
      <patternFill patternType="solid">
        <fgColor rgb="FFFFFFCC"/>
        <bgColor indexed="64"/>
      </patternFill>
    </fill>
    <fill>
      <patternFill patternType="solid">
        <fgColor rgb="FFCCFF9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rgb="FFFFFF66"/>
        <bgColor indexed="64"/>
      </patternFill>
    </fill>
    <fill>
      <patternFill patternType="solid">
        <fgColor rgb="FFD9D9D9"/>
        <bgColor indexed="64"/>
      </patternFill>
    </fill>
  </fills>
  <borders count="16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double">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mediumDashed">
        <color auto="1"/>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hair">
        <color indexed="64"/>
      </diagonal>
    </border>
    <border diagonalUp="1">
      <left style="medium">
        <color indexed="64"/>
      </left>
      <right style="thin">
        <color indexed="64"/>
      </right>
      <top style="thin">
        <color indexed="64"/>
      </top>
      <bottom style="thin">
        <color indexed="64"/>
      </bottom>
      <diagonal style="hair">
        <color indexed="64"/>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mediumDashed">
        <color auto="1"/>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double">
        <color rgb="FF002060"/>
      </left>
      <right/>
      <top style="double">
        <color rgb="FF002060"/>
      </top>
      <bottom/>
      <diagonal/>
    </border>
    <border>
      <left/>
      <right/>
      <top style="double">
        <color rgb="FF002060"/>
      </top>
      <bottom/>
      <diagonal/>
    </border>
    <border>
      <left/>
      <right style="double">
        <color rgb="FF002060"/>
      </right>
      <top style="double">
        <color rgb="FF002060"/>
      </top>
      <bottom/>
      <diagonal/>
    </border>
    <border>
      <left style="double">
        <color rgb="FF002060"/>
      </left>
      <right/>
      <top/>
      <bottom/>
      <diagonal/>
    </border>
    <border>
      <left/>
      <right style="double">
        <color rgb="FF002060"/>
      </right>
      <top/>
      <bottom/>
      <diagonal/>
    </border>
    <border>
      <left style="double">
        <color rgb="FF002060"/>
      </left>
      <right/>
      <top/>
      <bottom style="double">
        <color rgb="FF002060"/>
      </bottom>
      <diagonal/>
    </border>
    <border>
      <left/>
      <right/>
      <top/>
      <bottom style="double">
        <color rgb="FF002060"/>
      </bottom>
      <diagonal/>
    </border>
    <border>
      <left/>
      <right style="double">
        <color rgb="FF002060"/>
      </right>
      <top/>
      <bottom style="double">
        <color rgb="FF002060"/>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medium">
        <color indexed="64"/>
      </right>
      <top style="medium">
        <color indexed="64"/>
      </top>
      <bottom style="medium">
        <color indexed="64"/>
      </bottom>
      <diagonal/>
    </border>
    <border>
      <left style="double">
        <color auto="1"/>
      </left>
      <right style="double">
        <color auto="1"/>
      </right>
      <top style="double">
        <color auto="1"/>
      </top>
      <bottom style="double">
        <color auto="1"/>
      </bottom>
      <diagonal/>
    </border>
    <border>
      <left/>
      <right style="thin">
        <color indexed="64"/>
      </right>
      <top style="medium">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
      <left style="double">
        <color auto="1"/>
      </left>
      <right/>
      <top/>
      <bottom/>
      <diagonal/>
    </border>
    <border>
      <left/>
      <right style="double">
        <color auto="1"/>
      </right>
      <top/>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38" fontId="2" fillId="0" borderId="0" applyFont="0" applyFill="0" applyBorder="0" applyAlignment="0" applyProtection="0">
      <alignment vertical="center"/>
    </xf>
    <xf numFmtId="0" fontId="27" fillId="0" borderId="0"/>
    <xf numFmtId="0" fontId="27" fillId="0" borderId="0"/>
  </cellStyleXfs>
  <cellXfs count="1165">
    <xf numFmtId="0" fontId="0" fillId="0" borderId="0" xfId="0"/>
    <xf numFmtId="0" fontId="3" fillId="3" borderId="15" xfId="0" applyFont="1" applyFill="1" applyBorder="1"/>
    <xf numFmtId="0" fontId="3" fillId="3" borderId="15" xfId="0" applyFont="1" applyFill="1" applyBorder="1" applyAlignment="1">
      <alignment horizontal="center" vertical="center"/>
    </xf>
    <xf numFmtId="0" fontId="3" fillId="3" borderId="0" xfId="0" applyFont="1" applyFill="1"/>
    <xf numFmtId="0" fontId="3" fillId="0" borderId="0" xfId="0" applyFont="1" applyFill="1"/>
    <xf numFmtId="0" fontId="3" fillId="0" borderId="0" xfId="0" applyFont="1"/>
    <xf numFmtId="0" fontId="3" fillId="3" borderId="0" xfId="0" applyFont="1" applyFill="1" applyBorder="1"/>
    <xf numFmtId="0" fontId="6" fillId="3" borderId="0" xfId="0" applyFont="1" applyFill="1"/>
    <xf numFmtId="0" fontId="3" fillId="5" borderId="0" xfId="0" applyFont="1" applyFill="1" applyBorder="1"/>
    <xf numFmtId="0" fontId="3" fillId="3" borderId="0" xfId="0" applyFont="1" applyFill="1" applyAlignment="1">
      <alignment horizontal="center" vertical="center"/>
    </xf>
    <xf numFmtId="0" fontId="3" fillId="0" borderId="0" xfId="0" applyFont="1" applyAlignment="1">
      <alignment horizontal="center" vertical="center"/>
    </xf>
    <xf numFmtId="0" fontId="3" fillId="0" borderId="0" xfId="0" applyFont="1" applyFill="1" applyBorder="1"/>
    <xf numFmtId="0" fontId="10" fillId="4" borderId="16" xfId="0" applyFont="1" applyFill="1" applyBorder="1" applyAlignment="1">
      <alignment horizontal="left" vertical="center"/>
    </xf>
    <xf numFmtId="176" fontId="10" fillId="4" borderId="16"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0" fontId="3" fillId="3" borderId="0" xfId="0" applyFont="1" applyFill="1" applyBorder="1" applyAlignment="1">
      <alignment horizontal="left" vertical="center" shrinkToFit="1"/>
    </xf>
    <xf numFmtId="0" fontId="3" fillId="3" borderId="0" xfId="0" applyFont="1" applyFill="1" applyBorder="1" applyAlignment="1">
      <alignment horizontal="center"/>
    </xf>
    <xf numFmtId="0" fontId="3" fillId="3" borderId="0" xfId="0" applyFont="1" applyFill="1" applyBorder="1" applyAlignment="1">
      <alignment horizontal="left" vertical="center"/>
    </xf>
    <xf numFmtId="0" fontId="3" fillId="3" borderId="0" xfId="0" applyFont="1" applyFill="1" applyBorder="1" applyAlignment="1">
      <alignment vertical="center"/>
    </xf>
    <xf numFmtId="0" fontId="4" fillId="3" borderId="0" xfId="0" applyFont="1" applyFill="1" applyBorder="1" applyAlignment="1">
      <alignment horizontal="left" vertical="center"/>
    </xf>
    <xf numFmtId="0" fontId="4" fillId="3" borderId="0" xfId="0" applyFont="1" applyFill="1" applyBorder="1"/>
    <xf numFmtId="0" fontId="5" fillId="3" borderId="0" xfId="0" applyFont="1" applyFill="1" applyBorder="1" applyAlignment="1">
      <alignment horizontal="center" vertical="center"/>
    </xf>
    <xf numFmtId="0" fontId="3" fillId="5" borderId="0" xfId="0" applyFont="1" applyFill="1" applyBorder="1" applyAlignment="1">
      <alignment horizontal="center" vertical="center"/>
    </xf>
    <xf numFmtId="0" fontId="3" fillId="3" borderId="0" xfId="0" applyFont="1" applyFill="1" applyAlignment="1">
      <alignment horizontal="left" vertical="center"/>
    </xf>
    <xf numFmtId="0" fontId="3" fillId="0" borderId="0" xfId="0" applyFont="1" applyAlignment="1">
      <alignment horizontal="left" vertical="center"/>
    </xf>
    <xf numFmtId="0" fontId="3" fillId="3" borderId="0" xfId="0" applyFont="1" applyFill="1" applyBorder="1" applyAlignment="1">
      <alignment horizontal="left" vertical="center" indent="1"/>
    </xf>
    <xf numFmtId="0" fontId="3" fillId="3" borderId="0" xfId="0" applyFont="1" applyFill="1" applyAlignment="1">
      <alignment horizontal="left" vertical="center" indent="1"/>
    </xf>
    <xf numFmtId="0" fontId="3" fillId="0" borderId="0" xfId="0" applyFont="1" applyFill="1" applyAlignment="1">
      <alignment horizontal="left" vertical="center" indent="1"/>
    </xf>
    <xf numFmtId="0" fontId="14" fillId="3" borderId="0" xfId="0" applyFont="1" applyFill="1" applyAlignment="1">
      <alignment horizontal="left" vertical="center" indent="1"/>
    </xf>
    <xf numFmtId="0" fontId="3" fillId="0" borderId="0" xfId="0" applyFont="1" applyFill="1" applyBorder="1" applyAlignment="1">
      <alignment horizontal="left" vertical="center"/>
    </xf>
    <xf numFmtId="0" fontId="3" fillId="8" borderId="32" xfId="0" applyFont="1" applyFill="1" applyBorder="1" applyAlignment="1">
      <alignment horizontal="center" vertical="center"/>
    </xf>
    <xf numFmtId="0" fontId="6" fillId="0" borderId="0" xfId="0" applyFont="1" applyFill="1" applyAlignment="1">
      <alignment vertical="center"/>
    </xf>
    <xf numFmtId="0" fontId="10" fillId="0" borderId="0" xfId="0" applyFont="1" applyFill="1" applyBorder="1" applyAlignment="1">
      <alignment horizontal="left" vertical="center"/>
    </xf>
    <xf numFmtId="0" fontId="6" fillId="0" borderId="15" xfId="0" applyFont="1" applyFill="1" applyBorder="1" applyAlignment="1">
      <alignment vertical="center"/>
    </xf>
    <xf numFmtId="0" fontId="6" fillId="0" borderId="15" xfId="0" applyFont="1" applyFill="1" applyBorder="1" applyAlignment="1">
      <alignment horizontal="center" vertical="center"/>
    </xf>
    <xf numFmtId="0" fontId="10" fillId="0" borderId="56" xfId="0" applyFont="1" applyFill="1" applyBorder="1" applyAlignment="1">
      <alignment horizontal="left" vertical="center"/>
    </xf>
    <xf numFmtId="0" fontId="10" fillId="0" borderId="56" xfId="0" applyNumberFormat="1" applyFont="1" applyFill="1" applyBorder="1" applyAlignment="1">
      <alignment horizontal="left" vertical="center"/>
    </xf>
    <xf numFmtId="0" fontId="10" fillId="0" borderId="57" xfId="0" applyFont="1" applyFill="1" applyBorder="1" applyAlignment="1">
      <alignment horizontal="left" vertical="center"/>
    </xf>
    <xf numFmtId="0" fontId="12" fillId="0" borderId="0" xfId="0" applyFont="1" applyFill="1" applyBorder="1" applyAlignment="1" applyProtection="1">
      <alignment horizontal="center" vertical="center" shrinkToFit="1"/>
    </xf>
    <xf numFmtId="0" fontId="10" fillId="0" borderId="0" xfId="0" applyFont="1" applyFill="1" applyBorder="1" applyAlignment="1" applyProtection="1">
      <alignment horizontal="left" vertical="center"/>
    </xf>
    <xf numFmtId="0" fontId="10" fillId="0" borderId="12" xfId="0" applyFont="1" applyFill="1" applyBorder="1" applyAlignment="1" applyProtection="1">
      <alignment horizontal="left" vertical="center"/>
    </xf>
    <xf numFmtId="0" fontId="12" fillId="0" borderId="0" xfId="0" applyFont="1" applyFill="1" applyBorder="1" applyAlignment="1">
      <alignment horizontal="center" vertical="center" shrinkToFit="1"/>
    </xf>
    <xf numFmtId="0" fontId="10" fillId="0" borderId="12" xfId="0" applyFont="1" applyFill="1" applyBorder="1" applyAlignment="1">
      <alignment horizontal="left" vertical="center"/>
    </xf>
    <xf numFmtId="0" fontId="10" fillId="0" borderId="16" xfId="0" applyFont="1" applyFill="1" applyBorder="1" applyAlignment="1">
      <alignment horizontal="left" vertical="center"/>
    </xf>
    <xf numFmtId="176" fontId="10" fillId="0" borderId="16" xfId="0" applyNumberFormat="1" applyFont="1" applyFill="1" applyBorder="1" applyAlignment="1">
      <alignment horizontal="left" vertical="center"/>
    </xf>
    <xf numFmtId="0" fontId="10" fillId="0" borderId="9" xfId="0" applyFont="1" applyFill="1" applyBorder="1" applyAlignment="1">
      <alignment horizontal="left" vertical="center"/>
    </xf>
    <xf numFmtId="0" fontId="9" fillId="8" borderId="1" xfId="0" applyFont="1" applyFill="1" applyBorder="1" applyAlignment="1">
      <alignment vertical="center"/>
    </xf>
    <xf numFmtId="0" fontId="6" fillId="8" borderId="15" xfId="0" applyFont="1" applyFill="1" applyBorder="1" applyAlignment="1">
      <alignment vertical="center"/>
    </xf>
    <xf numFmtId="0" fontId="6" fillId="8" borderId="15" xfId="0" applyFont="1" applyFill="1" applyBorder="1" applyAlignment="1">
      <alignment horizontal="left" vertical="center"/>
    </xf>
    <xf numFmtId="0" fontId="6" fillId="8" borderId="15" xfId="0" applyNumberFormat="1" applyFont="1" applyFill="1" applyBorder="1" applyAlignment="1">
      <alignment vertical="center"/>
    </xf>
    <xf numFmtId="0" fontId="6" fillId="8" borderId="15" xfId="0" applyFont="1" applyFill="1" applyBorder="1" applyAlignment="1">
      <alignment horizontal="center" vertical="center"/>
    </xf>
    <xf numFmtId="0" fontId="10" fillId="0" borderId="0" xfId="0" applyFont="1" applyFill="1" applyBorder="1" applyAlignment="1" applyProtection="1">
      <alignment horizontal="left" vertical="center" indent="1"/>
    </xf>
    <xf numFmtId="176" fontId="10" fillId="0" borderId="0" xfId="0" applyNumberFormat="1" applyFont="1" applyFill="1" applyBorder="1" applyAlignment="1" applyProtection="1">
      <alignment horizontal="left" vertical="center" indent="1"/>
    </xf>
    <xf numFmtId="0" fontId="10" fillId="0" borderId="0" xfId="0" applyFont="1" applyFill="1" applyBorder="1" applyAlignment="1">
      <alignment horizontal="left" vertical="center" indent="1"/>
    </xf>
    <xf numFmtId="176" fontId="10" fillId="0" borderId="0" xfId="0" applyNumberFormat="1" applyFont="1" applyFill="1" applyBorder="1" applyAlignment="1">
      <alignment horizontal="left" vertical="center" indent="1"/>
    </xf>
    <xf numFmtId="0" fontId="3" fillId="3" borderId="0" xfId="0" applyFont="1" applyFill="1" applyAlignment="1">
      <alignment vertical="center"/>
    </xf>
    <xf numFmtId="0" fontId="6" fillId="3" borderId="0" xfId="0" applyFont="1" applyFill="1" applyAlignment="1">
      <alignment vertical="center"/>
    </xf>
    <xf numFmtId="0" fontId="3" fillId="3" borderId="0" xfId="0" applyNumberFormat="1" applyFont="1" applyFill="1"/>
    <xf numFmtId="0" fontId="8" fillId="3" borderId="0" xfId="0" applyFont="1" applyFill="1" applyAlignment="1">
      <alignment vertical="center"/>
    </xf>
    <xf numFmtId="0" fontId="3" fillId="3" borderId="0" xfId="0" applyNumberFormat="1" applyFont="1" applyFill="1" applyAlignment="1">
      <alignment vertical="center"/>
    </xf>
    <xf numFmtId="0" fontId="10" fillId="3" borderId="0" xfId="0" applyFont="1" applyFill="1" applyBorder="1" applyAlignment="1">
      <alignment horizontal="left" vertical="center"/>
    </xf>
    <xf numFmtId="176" fontId="10" fillId="3" borderId="0" xfId="0" applyNumberFormat="1" applyFont="1" applyFill="1" applyBorder="1" applyAlignment="1">
      <alignment horizontal="left" vertical="center"/>
    </xf>
    <xf numFmtId="0" fontId="10" fillId="0" borderId="0" xfId="0" applyFont="1" applyFill="1" applyBorder="1"/>
    <xf numFmtId="0" fontId="10" fillId="0" borderId="0" xfId="0" applyFont="1"/>
    <xf numFmtId="0" fontId="10" fillId="8" borderId="58" xfId="0" applyFont="1" applyFill="1" applyBorder="1"/>
    <xf numFmtId="0" fontId="6" fillId="8" borderId="44" xfId="0" applyFont="1" applyFill="1" applyBorder="1" applyAlignment="1">
      <alignment horizontal="left" vertical="center"/>
    </xf>
    <xf numFmtId="0" fontId="10" fillId="8" borderId="44" xfId="0" applyFont="1" applyFill="1" applyBorder="1"/>
    <xf numFmtId="0" fontId="10" fillId="8" borderId="45" xfId="0" applyFont="1" applyFill="1" applyBorder="1" applyAlignment="1">
      <alignment horizontal="center" vertical="center"/>
    </xf>
    <xf numFmtId="0" fontId="11" fillId="8" borderId="8" xfId="0" applyFont="1" applyFill="1" applyBorder="1" applyAlignment="1">
      <alignment horizontal="left" vertical="center"/>
    </xf>
    <xf numFmtId="0" fontId="11" fillId="8" borderId="36" xfId="0" applyFont="1" applyFill="1" applyBorder="1" applyAlignment="1">
      <alignment horizontal="left" vertical="center"/>
    </xf>
    <xf numFmtId="0" fontId="9" fillId="8" borderId="59" xfId="0" applyFont="1" applyFill="1" applyBorder="1" applyAlignment="1">
      <alignment horizontal="left" vertical="center"/>
    </xf>
    <xf numFmtId="0" fontId="11" fillId="8" borderId="27" xfId="0" applyFont="1" applyFill="1" applyBorder="1" applyAlignment="1">
      <alignment horizontal="left" vertical="center"/>
    </xf>
    <xf numFmtId="0" fontId="11" fillId="8" borderId="53" xfId="0" applyFont="1" applyFill="1" applyBorder="1" applyAlignment="1">
      <alignment horizontal="left" vertical="center"/>
    </xf>
    <xf numFmtId="0" fontId="3" fillId="0" borderId="56" xfId="0" applyFont="1" applyFill="1" applyBorder="1"/>
    <xf numFmtId="0" fontId="3" fillId="0" borderId="56" xfId="0" applyFont="1" applyFill="1" applyBorder="1" applyAlignment="1">
      <alignment horizontal="center" vertical="center"/>
    </xf>
    <xf numFmtId="0" fontId="12"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16" xfId="0" applyFont="1" applyFill="1" applyBorder="1"/>
    <xf numFmtId="0" fontId="3" fillId="0" borderId="9" xfId="0" applyFont="1" applyFill="1" applyBorder="1" applyAlignment="1">
      <alignment horizontal="center" vertical="center"/>
    </xf>
    <xf numFmtId="0" fontId="12" fillId="0" borderId="24" xfId="0" applyFont="1" applyFill="1" applyBorder="1" applyAlignment="1">
      <alignment horizontal="center" vertical="center"/>
    </xf>
    <xf numFmtId="0" fontId="3" fillId="0" borderId="42" xfId="0" applyFont="1" applyFill="1" applyBorder="1" applyAlignment="1">
      <alignment horizontal="center" vertical="center"/>
    </xf>
    <xf numFmtId="0" fontId="3" fillId="8" borderId="55" xfId="0" applyFont="1" applyFill="1" applyBorder="1"/>
    <xf numFmtId="0" fontId="3" fillId="8" borderId="40" xfId="0" applyFont="1" applyFill="1" applyBorder="1"/>
    <xf numFmtId="0" fontId="3" fillId="8" borderId="60" xfId="0" applyFont="1" applyFill="1" applyBorder="1"/>
    <xf numFmtId="0" fontId="3" fillId="8" borderId="41" xfId="0" applyFont="1" applyFill="1" applyBorder="1"/>
    <xf numFmtId="0" fontId="3" fillId="8" borderId="53" xfId="0" applyFont="1" applyFill="1" applyBorder="1"/>
    <xf numFmtId="0" fontId="11" fillId="3" borderId="15" xfId="0" applyFont="1" applyFill="1" applyBorder="1" applyAlignment="1">
      <alignment horizontal="left" vertical="center"/>
    </xf>
    <xf numFmtId="0" fontId="10" fillId="3" borderId="0" xfId="0" applyFont="1" applyFill="1" applyBorder="1"/>
    <xf numFmtId="0" fontId="10" fillId="3" borderId="0" xfId="0" applyFont="1" applyFill="1" applyAlignment="1">
      <alignment horizontal="center" vertical="center"/>
    </xf>
    <xf numFmtId="0" fontId="10" fillId="3" borderId="0" xfId="0" applyFont="1" applyFill="1"/>
    <xf numFmtId="0" fontId="6" fillId="0" borderId="0" xfId="0" applyFont="1"/>
    <xf numFmtId="0" fontId="6" fillId="0" borderId="0" xfId="0" applyFont="1" applyFill="1" applyBorder="1"/>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8" borderId="58" xfId="0" applyFont="1" applyFill="1" applyBorder="1"/>
    <xf numFmtId="0" fontId="6" fillId="8" borderId="44" xfId="0" applyFont="1" applyFill="1" applyBorder="1" applyAlignment="1">
      <alignment vertical="center"/>
    </xf>
    <xf numFmtId="0" fontId="6" fillId="8" borderId="44" xfId="0" applyFont="1" applyFill="1" applyBorder="1"/>
    <xf numFmtId="0" fontId="6" fillId="8" borderId="45" xfId="0" applyFont="1" applyFill="1" applyBorder="1" applyAlignment="1">
      <alignment horizontal="center" vertical="center"/>
    </xf>
    <xf numFmtId="0" fontId="6" fillId="0" borderId="56" xfId="0" applyFont="1" applyFill="1" applyBorder="1" applyAlignment="1">
      <alignment vertical="center"/>
    </xf>
    <xf numFmtId="0" fontId="6" fillId="0" borderId="56" xfId="0" applyFont="1" applyFill="1" applyBorder="1"/>
    <xf numFmtId="0" fontId="6" fillId="0" borderId="57" xfId="0" applyFont="1" applyFill="1" applyBorder="1" applyAlignment="1">
      <alignment horizontal="center" vertical="center"/>
    </xf>
    <xf numFmtId="0" fontId="6" fillId="0" borderId="61" xfId="0" applyFont="1" applyFill="1" applyBorder="1" applyAlignment="1">
      <alignment vertical="center"/>
    </xf>
    <xf numFmtId="0" fontId="12" fillId="0" borderId="42" xfId="0" applyFont="1" applyFill="1" applyBorder="1" applyAlignment="1">
      <alignment horizontal="center" vertical="center"/>
    </xf>
    <xf numFmtId="0" fontId="10" fillId="0" borderId="0" xfId="0" applyFont="1" applyFill="1" applyBorder="1" applyAlignment="1">
      <alignment horizontal="center" vertical="center"/>
    </xf>
    <xf numFmtId="0" fontId="10" fillId="8" borderId="44" xfId="0" applyFont="1" applyFill="1" applyBorder="1" applyAlignment="1">
      <alignment horizontal="center" vertical="center"/>
    </xf>
    <xf numFmtId="0" fontId="6" fillId="8" borderId="44"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12" xfId="0" applyFont="1" applyFill="1" applyBorder="1" applyAlignment="1">
      <alignment horizontal="center" vertical="center"/>
    </xf>
    <xf numFmtId="0" fontId="6" fillId="8" borderId="2" xfId="0" applyFont="1" applyFill="1" applyBorder="1" applyAlignment="1">
      <alignment horizontal="center" vertical="center"/>
    </xf>
    <xf numFmtId="0" fontId="6" fillId="8" borderId="59" xfId="0" applyFont="1" applyFill="1" applyBorder="1"/>
    <xf numFmtId="0" fontId="3" fillId="8" borderId="36" xfId="0" applyFont="1" applyFill="1" applyBorder="1"/>
    <xf numFmtId="0" fontId="3" fillId="8" borderId="8" xfId="0" applyFont="1" applyFill="1" applyBorder="1"/>
    <xf numFmtId="0" fontId="3" fillId="8" borderId="27" xfId="0" applyFont="1" applyFill="1" applyBorder="1"/>
    <xf numFmtId="0" fontId="12" fillId="3" borderId="0" xfId="0" applyFont="1" applyFill="1" applyBorder="1" applyAlignment="1">
      <alignment horizontal="center" vertical="center"/>
    </xf>
    <xf numFmtId="0" fontId="6" fillId="3" borderId="0" xfId="0" applyFont="1" applyFill="1" applyAlignment="1">
      <alignment horizontal="center" vertical="center"/>
    </xf>
    <xf numFmtId="0" fontId="6" fillId="8" borderId="1" xfId="0" applyFont="1" applyFill="1" applyBorder="1"/>
    <xf numFmtId="0" fontId="6" fillId="8" borderId="15" xfId="0" applyFont="1" applyFill="1" applyBorder="1"/>
    <xf numFmtId="0" fontId="6" fillId="0" borderId="0" xfId="0" applyFont="1" applyFill="1" applyBorder="1" applyAlignment="1"/>
    <xf numFmtId="0" fontId="12" fillId="0" borderId="0" xfId="0" applyFont="1" applyFill="1" applyBorder="1" applyAlignment="1">
      <alignment horizontal="center" vertical="top"/>
    </xf>
    <xf numFmtId="0" fontId="6" fillId="8" borderId="52" xfId="0" applyFont="1" applyFill="1" applyBorder="1"/>
    <xf numFmtId="0" fontId="12" fillId="0" borderId="16" xfId="0" applyFont="1" applyFill="1" applyBorder="1" applyAlignment="1">
      <alignment horizontal="center" vertical="top"/>
    </xf>
    <xf numFmtId="0" fontId="10" fillId="0" borderId="0" xfId="0" quotePrefix="1" applyFont="1" applyFill="1" applyBorder="1" applyAlignment="1">
      <alignment horizontal="left" vertical="center" indent="1"/>
    </xf>
    <xf numFmtId="0" fontId="10" fillId="3" borderId="15" xfId="0" applyFont="1" applyFill="1" applyBorder="1" applyAlignment="1">
      <alignment horizontal="center" vertical="center"/>
    </xf>
    <xf numFmtId="0" fontId="10" fillId="0" borderId="0" xfId="0" applyFont="1" applyFill="1" applyBorder="1" applyAlignment="1">
      <alignment vertical="center"/>
    </xf>
    <xf numFmtId="0" fontId="10" fillId="8" borderId="52" xfId="0" applyFont="1" applyFill="1" applyBorder="1"/>
    <xf numFmtId="0" fontId="10" fillId="0" borderId="56" xfId="0" applyFont="1" applyFill="1" applyBorder="1"/>
    <xf numFmtId="0" fontId="10" fillId="0" borderId="16" xfId="0" applyFont="1" applyFill="1" applyBorder="1" applyAlignment="1">
      <alignment horizontal="left" vertical="center" indent="1"/>
    </xf>
    <xf numFmtId="0" fontId="12" fillId="3" borderId="0" xfId="0" applyFont="1" applyFill="1" applyBorder="1" applyAlignment="1">
      <alignment horizontal="center" vertical="top"/>
    </xf>
    <xf numFmtId="0" fontId="10" fillId="3" borderId="0" xfId="0" applyFont="1" applyFill="1" applyBorder="1" applyAlignment="1">
      <alignment horizontal="left" vertical="center" indent="1"/>
    </xf>
    <xf numFmtId="0" fontId="12" fillId="0" borderId="42" xfId="0" applyFont="1" applyFill="1" applyBorder="1" applyAlignment="1">
      <alignment horizontal="center" vertical="top" wrapText="1"/>
    </xf>
    <xf numFmtId="0" fontId="12" fillId="3" borderId="0" xfId="0" applyFont="1" applyFill="1" applyBorder="1" applyAlignment="1">
      <alignment horizontal="center" vertical="top" wrapText="1"/>
    </xf>
    <xf numFmtId="0" fontId="6" fillId="0" borderId="15" xfId="0" applyFont="1" applyFill="1" applyBorder="1"/>
    <xf numFmtId="0" fontId="6" fillId="8" borderId="62" xfId="0" applyFont="1" applyFill="1" applyBorder="1"/>
    <xf numFmtId="0" fontId="5" fillId="0" borderId="0" xfId="0" applyFont="1"/>
    <xf numFmtId="0" fontId="5" fillId="8" borderId="15" xfId="0" applyFont="1" applyFill="1" applyBorder="1"/>
    <xf numFmtId="0" fontId="5" fillId="8" borderId="15" xfId="0" applyFont="1" applyFill="1" applyBorder="1" applyAlignment="1">
      <alignment horizontal="center" vertical="center"/>
    </xf>
    <xf numFmtId="0" fontId="5" fillId="8" borderId="15" xfId="0" applyFont="1" applyFill="1" applyBorder="1" applyAlignment="1">
      <alignment vertical="top" wrapText="1"/>
    </xf>
    <xf numFmtId="0" fontId="5" fillId="8" borderId="15" xfId="0" applyFont="1" applyFill="1" applyBorder="1" applyAlignment="1">
      <alignment vertical="top"/>
    </xf>
    <xf numFmtId="0" fontId="5" fillId="3" borderId="0" xfId="0" applyFont="1" applyFill="1"/>
    <xf numFmtId="0" fontId="5" fillId="0" borderId="56" xfId="0" applyFont="1" applyFill="1" applyBorder="1" applyAlignment="1">
      <alignment vertical="top"/>
    </xf>
    <xf numFmtId="0" fontId="5" fillId="0" borderId="56" xfId="0" applyFont="1" applyFill="1" applyBorder="1" applyAlignment="1">
      <alignment vertical="top" wrapText="1"/>
    </xf>
    <xf numFmtId="0" fontId="5" fillId="0" borderId="56" xfId="0" applyFont="1" applyFill="1" applyBorder="1"/>
    <xf numFmtId="0" fontId="5" fillId="0" borderId="56" xfId="0" applyFont="1" applyFill="1" applyBorder="1" applyAlignment="1">
      <alignment horizontal="center" vertical="center"/>
    </xf>
    <xf numFmtId="0" fontId="12" fillId="0" borderId="24" xfId="0" applyFont="1" applyFill="1" applyBorder="1" applyAlignment="1">
      <alignment horizontal="center" vertical="top" wrapText="1"/>
    </xf>
    <xf numFmtId="0" fontId="3" fillId="0" borderId="42" xfId="0" applyFont="1" applyFill="1" applyBorder="1"/>
    <xf numFmtId="0" fontId="5" fillId="8" borderId="1" xfId="0" applyFont="1" applyFill="1" applyBorder="1"/>
    <xf numFmtId="0" fontId="5" fillId="8" borderId="59" xfId="0" applyFont="1" applyFill="1" applyBorder="1"/>
    <xf numFmtId="0" fontId="18" fillId="0" borderId="0" xfId="0" applyFont="1" applyAlignment="1" applyProtection="1">
      <alignment wrapText="1"/>
    </xf>
    <xf numFmtId="0" fontId="3" fillId="0" borderId="61" xfId="0" applyFont="1" applyFill="1" applyBorder="1" applyAlignment="1">
      <alignment horizontal="left"/>
    </xf>
    <xf numFmtId="0" fontId="3" fillId="0" borderId="56" xfId="0" applyFont="1" applyFill="1" applyBorder="1" applyAlignment="1">
      <alignment horizontal="left"/>
    </xf>
    <xf numFmtId="0" fontId="18" fillId="0" borderId="0" xfId="0" applyFont="1" applyAlignment="1" applyProtection="1">
      <alignment horizontal="left" wrapText="1"/>
    </xf>
    <xf numFmtId="0" fontId="12" fillId="0" borderId="0" xfId="0" applyFont="1" applyFill="1" applyBorder="1" applyAlignment="1">
      <alignment horizontal="center" vertical="top"/>
    </xf>
    <xf numFmtId="0" fontId="3" fillId="0" borderId="0" xfId="0" applyFont="1" applyFill="1" applyBorder="1" applyAlignment="1">
      <alignment horizontal="left" vertical="center" indent="1"/>
    </xf>
    <xf numFmtId="0" fontId="18" fillId="0" borderId="0" xfId="0" applyFont="1" applyProtection="1"/>
    <xf numFmtId="0" fontId="18" fillId="0" borderId="0" xfId="0" applyFont="1" applyAlignment="1" applyProtection="1">
      <alignment vertical="center"/>
    </xf>
    <xf numFmtId="0" fontId="18" fillId="2" borderId="3" xfId="0" applyFont="1" applyFill="1" applyBorder="1" applyAlignment="1" applyProtection="1">
      <alignment horizontal="center" vertical="center"/>
    </xf>
    <xf numFmtId="0" fontId="21" fillId="0" borderId="0" xfId="0" applyFont="1" applyProtection="1"/>
    <xf numFmtId="0" fontId="3" fillId="0" borderId="0" xfId="0" applyFont="1" applyFill="1" applyBorder="1" applyAlignment="1">
      <alignment horizontal="left" vertical="center"/>
    </xf>
    <xf numFmtId="0" fontId="3" fillId="8" borderId="52" xfId="0" applyFont="1" applyFill="1" applyBorder="1"/>
    <xf numFmtId="0" fontId="9" fillId="8" borderId="1" xfId="0" applyFont="1" applyFill="1" applyBorder="1" applyAlignment="1">
      <alignment horizontal="left" vertical="center"/>
    </xf>
    <xf numFmtId="0" fontId="11" fillId="8" borderId="60" xfId="0" applyFont="1" applyFill="1" applyBorder="1" applyAlignment="1">
      <alignment horizontal="left" vertical="center"/>
    </xf>
    <xf numFmtId="0" fontId="11" fillId="8" borderId="41" xfId="0" applyFont="1" applyFill="1" applyBorder="1" applyAlignment="1">
      <alignment horizontal="left" vertical="center"/>
    </xf>
    <xf numFmtId="0" fontId="11" fillId="8" borderId="5" xfId="0" applyFont="1" applyFill="1" applyBorder="1" applyAlignment="1">
      <alignment horizontal="left" vertical="center"/>
    </xf>
    <xf numFmtId="0" fontId="10" fillId="4" borderId="5"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 xfId="0" applyFont="1" applyFill="1" applyBorder="1" applyAlignment="1">
      <alignment horizontal="left" vertical="center"/>
    </xf>
    <xf numFmtId="0" fontId="10" fillId="0" borderId="15" xfId="0" applyNumberFormat="1" applyFont="1" applyFill="1" applyBorder="1" applyAlignment="1">
      <alignment horizontal="left" vertical="center"/>
    </xf>
    <xf numFmtId="0" fontId="12" fillId="0" borderId="4" xfId="0" applyFont="1" applyFill="1" applyBorder="1" applyAlignment="1">
      <alignment horizontal="center" vertical="center" shrinkToFit="1"/>
    </xf>
    <xf numFmtId="0" fontId="22" fillId="0" borderId="0" xfId="0" applyFont="1" applyAlignment="1">
      <alignment horizontal="left" indent="1"/>
    </xf>
    <xf numFmtId="176" fontId="3" fillId="0" borderId="0" xfId="0" applyNumberFormat="1" applyFont="1" applyFill="1" applyBorder="1" applyAlignment="1">
      <alignment horizontal="left" vertical="center" indent="1"/>
    </xf>
    <xf numFmtId="179" fontId="18" fillId="10" borderId="0" xfId="0" applyNumberFormat="1" applyFont="1" applyFill="1" applyAlignment="1" applyProtection="1">
      <alignment horizontal="right" vertical="top"/>
    </xf>
    <xf numFmtId="0" fontId="5" fillId="3" borderId="65" xfId="0" applyFont="1" applyFill="1" applyBorder="1" applyAlignment="1">
      <alignment horizontal="center" vertical="center"/>
    </xf>
    <xf numFmtId="0" fontId="5" fillId="3" borderId="66" xfId="0" applyFont="1" applyFill="1" applyBorder="1" applyAlignment="1">
      <alignment horizontal="center" vertical="center"/>
    </xf>
    <xf numFmtId="0" fontId="3" fillId="8" borderId="36" xfId="0" applyFont="1" applyFill="1" applyBorder="1" applyAlignment="1">
      <alignment horizontal="center" vertical="center"/>
    </xf>
    <xf numFmtId="0" fontId="3" fillId="3" borderId="67" xfId="0" applyFont="1" applyFill="1" applyBorder="1" applyAlignment="1">
      <alignment horizontal="center" vertical="center"/>
    </xf>
    <xf numFmtId="0" fontId="5" fillId="3" borderId="65" xfId="0" applyFont="1" applyFill="1" applyBorder="1" applyAlignment="1">
      <alignment horizontal="left" vertical="center"/>
    </xf>
    <xf numFmtId="0" fontId="3" fillId="3" borderId="20" xfId="0" applyFont="1" applyFill="1" applyBorder="1" applyAlignment="1">
      <alignment horizontal="center"/>
    </xf>
    <xf numFmtId="0" fontId="3" fillId="3" borderId="21" xfId="0" applyFont="1" applyFill="1" applyBorder="1" applyAlignment="1">
      <alignment horizontal="center"/>
    </xf>
    <xf numFmtId="0" fontId="3" fillId="3" borderId="6" xfId="0" applyFont="1" applyFill="1" applyBorder="1" applyAlignment="1">
      <alignment horizontal="center"/>
    </xf>
    <xf numFmtId="0" fontId="20" fillId="9" borderId="24" xfId="0" applyFont="1" applyFill="1" applyBorder="1" applyAlignment="1">
      <alignment vertical="center"/>
    </xf>
    <xf numFmtId="0" fontId="20" fillId="9" borderId="0" xfId="0" applyFont="1" applyFill="1" applyBorder="1" applyAlignment="1">
      <alignment vertical="center"/>
    </xf>
    <xf numFmtId="0" fontId="3" fillId="8" borderId="28" xfId="0" applyFont="1" applyFill="1" applyBorder="1" applyAlignment="1">
      <alignment horizontal="center" vertical="center"/>
    </xf>
    <xf numFmtId="0" fontId="3" fillId="3" borderId="69" xfId="0" applyFont="1" applyFill="1" applyBorder="1"/>
    <xf numFmtId="0" fontId="3" fillId="3" borderId="69" xfId="0" applyFont="1" applyFill="1" applyBorder="1" applyAlignment="1">
      <alignment horizontal="center" vertical="center"/>
    </xf>
    <xf numFmtId="0" fontId="3" fillId="3" borderId="69" xfId="0" applyNumberFormat="1" applyFont="1" applyFill="1" applyBorder="1"/>
    <xf numFmtId="179" fontId="18" fillId="11" borderId="0" xfId="0" applyNumberFormat="1" applyFont="1" applyFill="1" applyAlignment="1" applyProtection="1">
      <alignment horizontal="right" vertical="top"/>
    </xf>
    <xf numFmtId="0" fontId="23" fillId="3" borderId="0" xfId="0" applyFont="1" applyFill="1" applyAlignment="1" applyProtection="1"/>
    <xf numFmtId="0" fontId="23" fillId="10" borderId="0" xfId="0" applyFont="1" applyFill="1" applyAlignment="1" applyProtection="1"/>
    <xf numFmtId="0" fontId="5" fillId="10" borderId="0" xfId="0" applyFont="1" applyFill="1" applyBorder="1" applyAlignment="1">
      <alignment horizontal="center" vertical="center"/>
    </xf>
    <xf numFmtId="0" fontId="3" fillId="10" borderId="0" xfId="0" applyFont="1" applyFill="1" applyBorder="1"/>
    <xf numFmtId="0" fontId="3" fillId="4" borderId="32"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3" xfId="0" applyFont="1" applyFill="1" applyBorder="1" applyAlignment="1">
      <alignment horizontal="center" vertical="center" shrinkToFit="1"/>
    </xf>
    <xf numFmtId="0" fontId="3" fillId="4" borderId="3" xfId="0" applyFont="1" applyFill="1" applyBorder="1" applyAlignment="1">
      <alignment horizontal="center" vertical="center"/>
    </xf>
    <xf numFmtId="0" fontId="12" fillId="4" borderId="3" xfId="0" applyFont="1" applyFill="1" applyBorder="1" applyAlignment="1">
      <alignment horizontal="center" vertical="center" wrapText="1" shrinkToFit="1"/>
    </xf>
    <xf numFmtId="0" fontId="3" fillId="8" borderId="3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3" borderId="0" xfId="0" applyFont="1" applyFill="1" applyBorder="1" applyAlignment="1">
      <alignment horizontal="left" vertical="center"/>
    </xf>
    <xf numFmtId="0" fontId="3" fillId="9" borderId="0" xfId="0" applyFont="1" applyFill="1" applyBorder="1" applyAlignment="1">
      <alignment vertical="center"/>
    </xf>
    <xf numFmtId="0" fontId="18" fillId="11" borderId="0" xfId="0" applyFont="1" applyFill="1" applyProtection="1"/>
    <xf numFmtId="0" fontId="18" fillId="11" borderId="0" xfId="0" applyFont="1" applyFill="1" applyAlignment="1" applyProtection="1">
      <alignment vertical="top"/>
    </xf>
    <xf numFmtId="177" fontId="18" fillId="11" borderId="0" xfId="0" applyNumberFormat="1" applyFont="1" applyFill="1" applyProtection="1"/>
    <xf numFmtId="0" fontId="18" fillId="11" borderId="0" xfId="0" applyFont="1" applyFill="1" applyBorder="1" applyProtection="1"/>
    <xf numFmtId="0" fontId="18" fillId="11" borderId="0" xfId="0" applyFont="1" applyFill="1" applyAlignment="1" applyProtection="1">
      <alignment vertical="center"/>
    </xf>
    <xf numFmtId="0" fontId="18" fillId="11" borderId="0" xfId="0" applyFont="1" applyFill="1" applyAlignment="1" applyProtection="1">
      <alignment wrapText="1"/>
    </xf>
    <xf numFmtId="0" fontId="18" fillId="11" borderId="0" xfId="0" applyFont="1" applyFill="1" applyAlignment="1" applyProtection="1">
      <alignment horizontal="left" wrapText="1"/>
    </xf>
    <xf numFmtId="184" fontId="18" fillId="11" borderId="0" xfId="0" applyNumberFormat="1" applyFont="1" applyFill="1" applyProtection="1"/>
    <xf numFmtId="0" fontId="18" fillId="11" borderId="0" xfId="0" applyFont="1" applyFill="1" applyAlignment="1" applyProtection="1">
      <alignment horizontal="right"/>
    </xf>
    <xf numFmtId="184" fontId="18" fillId="11" borderId="0" xfId="0" applyNumberFormat="1" applyFont="1" applyFill="1" applyAlignment="1" applyProtection="1">
      <alignment horizontal="right" vertical="top"/>
    </xf>
    <xf numFmtId="184" fontId="18" fillId="11" borderId="0" xfId="0" applyNumberFormat="1" applyFont="1" applyFill="1" applyAlignment="1" applyProtection="1">
      <alignment horizontal="right" vertical="top" wrapText="1"/>
    </xf>
    <xf numFmtId="0" fontId="3" fillId="7" borderId="3" xfId="0" applyFont="1" applyFill="1" applyBorder="1" applyAlignment="1">
      <alignment horizontal="center" vertical="center" shrinkToFit="1"/>
    </xf>
    <xf numFmtId="0" fontId="3" fillId="7" borderId="67" xfId="0" applyFont="1" applyFill="1" applyBorder="1" applyAlignment="1">
      <alignment horizontal="center" vertical="center"/>
    </xf>
    <xf numFmtId="0" fontId="3" fillId="7" borderId="26" xfId="0" applyFont="1" applyFill="1" applyBorder="1" applyAlignment="1">
      <alignment horizontal="center" vertical="center"/>
    </xf>
    <xf numFmtId="0" fontId="3" fillId="4" borderId="72" xfId="0" applyFont="1" applyFill="1" applyBorder="1" applyAlignment="1">
      <alignment horizontal="center" vertical="center"/>
    </xf>
    <xf numFmtId="0" fontId="3" fillId="12" borderId="74" xfId="0" applyFont="1" applyFill="1" applyBorder="1" applyAlignment="1">
      <alignment horizontal="center" vertical="center"/>
    </xf>
    <xf numFmtId="0" fontId="3" fillId="12" borderId="70" xfId="0" applyFont="1" applyFill="1" applyBorder="1" applyAlignment="1">
      <alignment horizontal="left" vertical="center"/>
    </xf>
    <xf numFmtId="0" fontId="3" fillId="3" borderId="70" xfId="0" applyFont="1" applyFill="1" applyBorder="1" applyAlignment="1">
      <alignment horizontal="left" vertical="center" shrinkToFit="1"/>
    </xf>
    <xf numFmtId="0" fontId="3" fillId="3" borderId="75" xfId="0" applyFont="1" applyFill="1" applyBorder="1" applyAlignment="1">
      <alignment horizontal="left" vertical="center" shrinkToFit="1"/>
    </xf>
    <xf numFmtId="0" fontId="3" fillId="3" borderId="72" xfId="0" applyFont="1" applyFill="1" applyBorder="1" applyAlignment="1">
      <alignment horizontal="left" vertical="center" shrinkToFit="1"/>
    </xf>
    <xf numFmtId="0" fontId="5" fillId="3" borderId="0" xfId="0" applyFont="1" applyFill="1" applyBorder="1" applyAlignment="1">
      <alignment vertical="center" shrinkToFit="1"/>
    </xf>
    <xf numFmtId="0" fontId="6" fillId="14" borderId="58" xfId="0" applyFont="1" applyFill="1" applyBorder="1"/>
    <xf numFmtId="0" fontId="6" fillId="14" borderId="44" xfId="0" applyFont="1" applyFill="1" applyBorder="1" applyAlignment="1"/>
    <xf numFmtId="0" fontId="6" fillId="14" borderId="44" xfId="0" applyFont="1" applyFill="1" applyBorder="1"/>
    <xf numFmtId="0" fontId="6" fillId="14" borderId="44" xfId="0" applyFont="1" applyFill="1" applyBorder="1" applyAlignment="1">
      <alignment horizontal="center" vertical="center"/>
    </xf>
    <xf numFmtId="0" fontId="10" fillId="14" borderId="58" xfId="0" applyFont="1" applyFill="1" applyBorder="1"/>
    <xf numFmtId="0" fontId="6" fillId="14" borderId="44" xfId="0" applyFont="1" applyFill="1" applyBorder="1" applyAlignment="1">
      <alignment vertical="center"/>
    </xf>
    <xf numFmtId="0" fontId="10" fillId="14" borderId="44" xfId="0" applyFont="1" applyFill="1" applyBorder="1" applyAlignment="1">
      <alignment vertical="center"/>
    </xf>
    <xf numFmtId="0" fontId="10" fillId="14" borderId="44" xfId="0" applyFont="1" applyFill="1" applyBorder="1"/>
    <xf numFmtId="0" fontId="10" fillId="14" borderId="44" xfId="0" applyFont="1" applyFill="1" applyBorder="1" applyAlignment="1">
      <alignment horizontal="center" vertical="center"/>
    </xf>
    <xf numFmtId="0" fontId="3" fillId="3" borderId="38" xfId="0" applyFont="1" applyFill="1" applyBorder="1" applyAlignment="1">
      <alignment horizontal="left" vertical="center" indent="1" shrinkToFit="1"/>
    </xf>
    <xf numFmtId="0" fontId="3" fillId="3" borderId="49" xfId="0" applyFont="1" applyFill="1" applyBorder="1" applyAlignment="1">
      <alignment vertical="center" shrinkToFit="1"/>
    </xf>
    <xf numFmtId="0" fontId="30" fillId="0" borderId="0" xfId="0" applyFont="1" applyFill="1" applyBorder="1" applyAlignment="1">
      <alignment horizontal="left" vertical="center" indent="1"/>
    </xf>
    <xf numFmtId="0" fontId="11" fillId="0" borderId="0" xfId="0" applyFont="1" applyFill="1" applyBorder="1" applyAlignment="1">
      <alignment horizontal="left" vertical="center" indent="1"/>
    </xf>
    <xf numFmtId="0" fontId="3" fillId="9" borderId="22" xfId="0" applyFont="1" applyFill="1" applyBorder="1" applyAlignment="1">
      <alignment vertical="center"/>
    </xf>
    <xf numFmtId="0" fontId="3" fillId="9" borderId="10" xfId="0" applyFont="1" applyFill="1" applyBorder="1" applyAlignment="1">
      <alignment vertical="center"/>
    </xf>
    <xf numFmtId="0" fontId="3" fillId="9" borderId="23" xfId="0" applyFont="1" applyFill="1" applyBorder="1" applyAlignment="1">
      <alignment vertical="center"/>
    </xf>
    <xf numFmtId="0" fontId="3" fillId="9" borderId="18" xfId="0" applyFont="1" applyFill="1" applyBorder="1" applyAlignment="1">
      <alignment vertical="center"/>
    </xf>
    <xf numFmtId="0" fontId="3" fillId="9" borderId="24" xfId="0" applyFont="1" applyFill="1" applyBorder="1" applyAlignment="1">
      <alignment horizontal="left" vertical="center"/>
    </xf>
    <xf numFmtId="0" fontId="3" fillId="12" borderId="0" xfId="0" applyFont="1" applyFill="1" applyAlignment="1">
      <alignment horizontal="left" vertical="center" indent="1"/>
    </xf>
    <xf numFmtId="0" fontId="3" fillId="12" borderId="0" xfId="0" applyFont="1" applyFill="1"/>
    <xf numFmtId="0" fontId="3" fillId="12" borderId="0" xfId="0" applyFont="1" applyFill="1" applyAlignment="1">
      <alignment horizontal="center" vertical="center"/>
    </xf>
    <xf numFmtId="0" fontId="7" fillId="3" borderId="29" xfId="0" applyFont="1" applyFill="1" applyBorder="1" applyAlignment="1">
      <alignment horizontal="left" vertical="center" indent="1"/>
    </xf>
    <xf numFmtId="0" fontId="20" fillId="3" borderId="8" xfId="0" applyFont="1" applyFill="1" applyBorder="1" applyAlignment="1">
      <alignment horizontal="left" vertical="center" indent="1"/>
    </xf>
    <xf numFmtId="0" fontId="3" fillId="12" borderId="0" xfId="0" applyFont="1" applyFill="1" applyBorder="1" applyAlignment="1">
      <alignment horizontal="left" vertical="center" indent="1"/>
    </xf>
    <xf numFmtId="0" fontId="3" fillId="12" borderId="20" xfId="0" applyFont="1" applyFill="1" applyBorder="1" applyAlignment="1">
      <alignment horizontal="left" vertical="center" indent="1"/>
    </xf>
    <xf numFmtId="0" fontId="7" fillId="3" borderId="63" xfId="0" applyFont="1" applyFill="1" applyBorder="1" applyAlignment="1">
      <alignment horizontal="left" vertical="center" indent="1"/>
    </xf>
    <xf numFmtId="0" fontId="3" fillId="3" borderId="84" xfId="0" applyFont="1" applyFill="1" applyBorder="1" applyAlignment="1">
      <alignment horizontal="left" vertical="center" indent="1" shrinkToFit="1"/>
    </xf>
    <xf numFmtId="0" fontId="3" fillId="3" borderId="85" xfId="0" applyFont="1" applyFill="1" applyBorder="1" applyAlignment="1">
      <alignment horizontal="left" vertical="center" indent="1" shrinkToFit="1"/>
    </xf>
    <xf numFmtId="0" fontId="3" fillId="4" borderId="25" xfId="0" applyFont="1" applyFill="1" applyBorder="1" applyAlignment="1">
      <alignment horizontal="center" vertical="center"/>
    </xf>
    <xf numFmtId="0" fontId="3" fillId="4" borderId="26" xfId="0" applyFont="1" applyFill="1" applyBorder="1" applyAlignment="1">
      <alignment vertical="center" shrinkToFit="1"/>
    </xf>
    <xf numFmtId="0" fontId="3" fillId="4" borderId="3" xfId="0" applyFont="1" applyFill="1" applyBorder="1" applyAlignment="1">
      <alignment horizontal="left" vertical="center" shrinkToFit="1"/>
    </xf>
    <xf numFmtId="0" fontId="3" fillId="9" borderId="24" xfId="0" applyFont="1" applyFill="1" applyBorder="1" applyAlignment="1">
      <alignment vertical="center"/>
    </xf>
    <xf numFmtId="0" fontId="20" fillId="9" borderId="22" xfId="0" applyFont="1" applyFill="1" applyBorder="1" applyAlignment="1">
      <alignment vertical="center"/>
    </xf>
    <xf numFmtId="0" fontId="20" fillId="9" borderId="10" xfId="0" applyFont="1" applyFill="1" applyBorder="1" applyAlignment="1">
      <alignment vertical="center"/>
    </xf>
    <xf numFmtId="0" fontId="3" fillId="2" borderId="3" xfId="0" applyFont="1" applyFill="1" applyBorder="1" applyAlignment="1">
      <alignment horizontal="left"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47" xfId="0" applyFont="1" applyFill="1" applyBorder="1" applyAlignment="1">
      <alignment horizontal="center" vertical="center"/>
    </xf>
    <xf numFmtId="0" fontId="3" fillId="4" borderId="14" xfId="0" applyFont="1" applyFill="1" applyBorder="1" applyAlignment="1">
      <alignment horizontal="left" vertical="center" shrinkToFit="1"/>
    </xf>
    <xf numFmtId="0" fontId="3" fillId="3" borderId="0" xfId="0" applyFont="1" applyFill="1" applyBorder="1" applyAlignment="1">
      <alignment horizontal="left" vertical="center"/>
    </xf>
    <xf numFmtId="0" fontId="12" fillId="0" borderId="0" xfId="0" applyFont="1" applyFill="1" applyBorder="1" applyAlignment="1">
      <alignment horizontal="center" vertical="top" shrinkToFit="1"/>
    </xf>
    <xf numFmtId="0" fontId="18" fillId="15" borderId="0" xfId="0" applyFont="1" applyFill="1" applyProtection="1"/>
    <xf numFmtId="0" fontId="18" fillId="17" borderId="0" xfId="0" applyFont="1" applyFill="1" applyProtection="1"/>
    <xf numFmtId="0" fontId="3" fillId="4" borderId="97" xfId="0" applyFont="1" applyFill="1" applyBorder="1" applyAlignment="1">
      <alignment horizontal="left" vertical="center" indent="1"/>
    </xf>
    <xf numFmtId="0" fontId="34" fillId="3" borderId="0" xfId="0" applyFont="1" applyFill="1" applyAlignment="1">
      <alignment vertical="center"/>
    </xf>
    <xf numFmtId="0" fontId="4" fillId="3" borderId="0" xfId="0" applyFont="1" applyFill="1"/>
    <xf numFmtId="0" fontId="5" fillId="3" borderId="0" xfId="0" applyFont="1" applyFill="1" applyAlignment="1">
      <alignment horizontal="center" vertical="center"/>
    </xf>
    <xf numFmtId="0" fontId="11" fillId="8" borderId="8" xfId="0" applyFont="1" applyFill="1" applyBorder="1" applyAlignment="1">
      <alignment horizontal="center" vertical="center"/>
    </xf>
    <xf numFmtId="0" fontId="6" fillId="8" borderId="15" xfId="0" applyFont="1" applyFill="1" applyBorder="1" applyAlignment="1">
      <alignment horizontal="right" vertical="center"/>
    </xf>
    <xf numFmtId="0" fontId="6" fillId="14" borderId="44" xfId="0" applyFont="1" applyFill="1" applyBorder="1" applyAlignment="1">
      <alignment horizontal="right"/>
    </xf>
    <xf numFmtId="0" fontId="19" fillId="4" borderId="100" xfId="0" applyFont="1" applyFill="1" applyBorder="1" applyAlignment="1" applyProtection="1">
      <alignment horizontal="center" vertical="center" shrinkToFit="1"/>
    </xf>
    <xf numFmtId="0" fontId="19" fillId="3" borderId="93" xfId="0" applyFont="1" applyFill="1" applyBorder="1" applyAlignment="1" applyProtection="1">
      <alignment vertical="center"/>
    </xf>
    <xf numFmtId="0" fontId="3" fillId="12" borderId="102" xfId="0" applyFont="1" applyFill="1" applyBorder="1" applyAlignment="1">
      <alignment horizontal="left" vertical="center"/>
    </xf>
    <xf numFmtId="0" fontId="3" fillId="12" borderId="100" xfId="0" applyFont="1" applyFill="1" applyBorder="1" applyAlignment="1">
      <alignment horizontal="left" vertical="center" shrinkToFit="1"/>
    </xf>
    <xf numFmtId="0" fontId="3" fillId="12" borderId="102" xfId="0" applyFont="1" applyFill="1" applyBorder="1" applyAlignment="1">
      <alignment horizontal="left" vertical="center" shrinkToFit="1"/>
    </xf>
    <xf numFmtId="0" fontId="3" fillId="12" borderId="103" xfId="0" applyFont="1" applyFill="1" applyBorder="1" applyAlignment="1">
      <alignment horizontal="left" vertical="center" shrinkToFit="1"/>
    </xf>
    <xf numFmtId="0" fontId="5" fillId="4" borderId="15" xfId="0" applyFont="1" applyFill="1" applyBorder="1" applyAlignment="1">
      <alignment vertical="center"/>
    </xf>
    <xf numFmtId="0" fontId="5" fillId="4" borderId="2" xfId="0" applyFont="1" applyFill="1" applyBorder="1" applyAlignment="1">
      <alignment vertical="center"/>
    </xf>
    <xf numFmtId="0" fontId="3" fillId="3" borderId="104" xfId="0" applyFont="1" applyFill="1" applyBorder="1"/>
    <xf numFmtId="0" fontId="3" fillId="3" borderId="104" xfId="0" applyFont="1" applyFill="1" applyBorder="1" applyAlignment="1">
      <alignment horizontal="center" vertical="center"/>
    </xf>
    <xf numFmtId="0" fontId="36" fillId="2" borderId="3" xfId="0" applyFont="1" applyFill="1" applyBorder="1" applyAlignment="1">
      <alignment horizontal="left" vertical="center"/>
    </xf>
    <xf numFmtId="0" fontId="11" fillId="8" borderId="8" xfId="0" applyFont="1" applyFill="1" applyBorder="1" applyAlignment="1">
      <alignment horizontal="left" vertical="top"/>
    </xf>
    <xf numFmtId="49" fontId="17" fillId="11" borderId="88" xfId="0" applyNumberFormat="1" applyFont="1" applyFill="1" applyBorder="1" applyAlignment="1" applyProtection="1">
      <alignment horizontal="center" vertical="center"/>
    </xf>
    <xf numFmtId="0" fontId="15" fillId="11" borderId="0" xfId="0" applyFont="1" applyFill="1" applyProtection="1"/>
    <xf numFmtId="0" fontId="15" fillId="11" borderId="0" xfId="0" applyFont="1" applyFill="1" applyAlignment="1" applyProtection="1">
      <alignment vertical="center"/>
    </xf>
    <xf numFmtId="0" fontId="15" fillId="11" borderId="0" xfId="0" applyFont="1" applyFill="1" applyAlignment="1" applyProtection="1">
      <alignment wrapText="1"/>
    </xf>
    <xf numFmtId="177" fontId="15" fillId="11" borderId="0" xfId="0" applyNumberFormat="1" applyFont="1" applyFill="1" applyAlignment="1" applyProtection="1">
      <alignment vertical="center"/>
    </xf>
    <xf numFmtId="177" fontId="15" fillId="11" borderId="0" xfId="0" applyNumberFormat="1" applyFont="1" applyFill="1" applyProtection="1"/>
    <xf numFmtId="0" fontId="15" fillId="11" borderId="0" xfId="0" applyFont="1" applyFill="1" applyAlignment="1" applyProtection="1">
      <alignment horizontal="left" vertical="center"/>
    </xf>
    <xf numFmtId="0" fontId="15" fillId="11" borderId="0" xfId="0" applyFont="1" applyFill="1" applyAlignment="1" applyProtection="1">
      <alignment horizontal="left" indent="1"/>
    </xf>
    <xf numFmtId="0" fontId="15" fillId="11" borderId="0" xfId="0" applyFont="1" applyFill="1" applyAlignment="1" applyProtection="1">
      <alignment horizontal="center" vertical="center" wrapText="1"/>
    </xf>
    <xf numFmtId="0" fontId="17" fillId="11" borderId="0" xfId="0" applyFont="1" applyFill="1" applyProtection="1"/>
    <xf numFmtId="0" fontId="15" fillId="11" borderId="0" xfId="0" applyFont="1" applyFill="1" applyAlignment="1" applyProtection="1">
      <alignment vertical="top"/>
    </xf>
    <xf numFmtId="0" fontId="31" fillId="11" borderId="0" xfId="0" applyFont="1" applyFill="1" applyAlignment="1" applyProtection="1">
      <alignment horizontal="center" vertical="center"/>
    </xf>
    <xf numFmtId="0" fontId="37" fillId="11" borderId="0" xfId="0" applyFont="1" applyFill="1" applyAlignment="1" applyProtection="1">
      <alignment horizontal="center"/>
    </xf>
    <xf numFmtId="0" fontId="18" fillId="0" borderId="74" xfId="0" applyFont="1" applyBorder="1" applyAlignment="1" applyProtection="1">
      <alignment horizontal="center" vertical="center"/>
    </xf>
    <xf numFmtId="0" fontId="18" fillId="0" borderId="92" xfId="0" applyFont="1" applyBorder="1" applyAlignment="1" applyProtection="1">
      <alignment horizontal="center" vertical="center"/>
    </xf>
    <xf numFmtId="0" fontId="18" fillId="0" borderId="77" xfId="0" applyFont="1" applyBorder="1" applyAlignment="1" applyProtection="1">
      <alignment horizontal="center" vertical="center"/>
    </xf>
    <xf numFmtId="0" fontId="18" fillId="0" borderId="74" xfId="0" applyFont="1" applyFill="1" applyBorder="1" applyAlignment="1" applyProtection="1">
      <alignment horizontal="center" vertical="center"/>
    </xf>
    <xf numFmtId="0" fontId="18" fillId="0" borderId="77" xfId="0" applyFont="1" applyFill="1" applyBorder="1" applyAlignment="1" applyProtection="1">
      <alignment horizontal="center" vertical="center"/>
    </xf>
    <xf numFmtId="178" fontId="18" fillId="0" borderId="74" xfId="0" applyNumberFormat="1" applyFont="1" applyBorder="1" applyAlignment="1" applyProtection="1">
      <alignment horizontal="center" vertical="center"/>
    </xf>
    <xf numFmtId="1" fontId="18" fillId="0" borderId="77" xfId="0" applyNumberFormat="1" applyFont="1" applyBorder="1" applyAlignment="1" applyProtection="1">
      <alignment horizontal="center" vertical="center"/>
    </xf>
    <xf numFmtId="0" fontId="18" fillId="10" borderId="74" xfId="0" applyFont="1" applyFill="1" applyBorder="1" applyAlignment="1" applyProtection="1">
      <alignment horizontal="center" vertical="center"/>
    </xf>
    <xf numFmtId="0" fontId="18" fillId="10" borderId="77" xfId="0" applyFont="1" applyFill="1" applyBorder="1" applyAlignment="1" applyProtection="1">
      <alignment horizontal="center" vertical="center"/>
    </xf>
    <xf numFmtId="1" fontId="18" fillId="10" borderId="74" xfId="0" applyNumberFormat="1" applyFont="1" applyFill="1" applyBorder="1" applyAlignment="1" applyProtection="1">
      <alignment horizontal="center" vertical="center"/>
    </xf>
    <xf numFmtId="1" fontId="18" fillId="10" borderId="77" xfId="0" applyNumberFormat="1" applyFont="1" applyFill="1" applyBorder="1" applyAlignment="1" applyProtection="1">
      <alignment horizontal="center" vertical="center"/>
    </xf>
    <xf numFmtId="180" fontId="18" fillId="10" borderId="92" xfId="0" applyNumberFormat="1" applyFont="1" applyFill="1" applyBorder="1" applyAlignment="1" applyProtection="1">
      <alignment horizontal="center" vertical="center"/>
    </xf>
    <xf numFmtId="0" fontId="38" fillId="11" borderId="0" xfId="2" applyFont="1" applyFill="1" applyAlignment="1">
      <alignment vertical="center"/>
    </xf>
    <xf numFmtId="0" fontId="39" fillId="11" borderId="0" xfId="2" applyFont="1" applyFill="1" applyAlignment="1">
      <alignment vertical="center"/>
    </xf>
    <xf numFmtId="0" fontId="39" fillId="11" borderId="0" xfId="2" applyFont="1" applyFill="1" applyAlignment="1">
      <alignment horizontal="center" vertical="center"/>
    </xf>
    <xf numFmtId="0" fontId="40" fillId="11" borderId="0" xfId="2" applyFont="1" applyFill="1" applyAlignment="1">
      <alignment horizontal="right" vertical="top"/>
    </xf>
    <xf numFmtId="0" fontId="39" fillId="0" borderId="0" xfId="2" applyFont="1" applyAlignment="1">
      <alignment vertical="center"/>
    </xf>
    <xf numFmtId="0" fontId="39" fillId="0" borderId="0" xfId="2" applyFont="1" applyAlignment="1"/>
    <xf numFmtId="0" fontId="41" fillId="11" borderId="0" xfId="2" applyFont="1" applyFill="1" applyAlignment="1">
      <alignment horizontal="left" vertical="center"/>
    </xf>
    <xf numFmtId="0" fontId="42" fillId="16" borderId="22" xfId="2" applyFont="1" applyFill="1" applyBorder="1" applyAlignment="1">
      <alignment horizontal="left" indent="1"/>
    </xf>
    <xf numFmtId="0" fontId="42" fillId="16" borderId="19" xfId="2" applyFont="1" applyFill="1" applyBorder="1" applyAlignment="1">
      <alignment horizontal="right" vertical="top" indent="1"/>
    </xf>
    <xf numFmtId="0" fontId="43" fillId="16" borderId="7" xfId="2" applyFont="1" applyFill="1" applyBorder="1" applyAlignment="1">
      <alignment horizontal="center" vertical="center" textRotation="255" shrinkToFit="1"/>
    </xf>
    <xf numFmtId="0" fontId="15" fillId="11" borderId="22" xfId="2" applyFont="1" applyFill="1" applyBorder="1" applyAlignment="1">
      <alignment horizontal="left" vertical="center" indent="1"/>
    </xf>
    <xf numFmtId="0" fontId="44" fillId="2" borderId="72" xfId="2" applyFont="1" applyFill="1" applyBorder="1" applyAlignment="1">
      <alignment horizontal="left" vertical="center" indent="1"/>
    </xf>
    <xf numFmtId="0" fontId="44" fillId="2" borderId="71" xfId="2" applyFont="1" applyFill="1" applyBorder="1" applyAlignment="1">
      <alignment horizontal="left" vertical="center"/>
    </xf>
    <xf numFmtId="0" fontId="45" fillId="2" borderId="74" xfId="2" applyFont="1" applyFill="1" applyBorder="1" applyAlignment="1">
      <alignment horizontal="center" vertical="center"/>
    </xf>
    <xf numFmtId="0" fontId="44" fillId="0" borderId="0" xfId="2" applyFont="1" applyAlignment="1">
      <alignment vertical="center"/>
    </xf>
    <xf numFmtId="0" fontId="15" fillId="11" borderId="24" xfId="2" applyFont="1" applyFill="1" applyBorder="1" applyAlignment="1">
      <alignment horizontal="left" vertical="center" indent="1"/>
    </xf>
    <xf numFmtId="0" fontId="44" fillId="11" borderId="87" xfId="2" applyFont="1" applyFill="1" applyBorder="1" applyAlignment="1">
      <alignment horizontal="left" vertical="center" indent="1"/>
    </xf>
    <xf numFmtId="0" fontId="44" fillId="11" borderId="89" xfId="2" applyFont="1" applyFill="1" applyBorder="1" applyAlignment="1">
      <alignment horizontal="left" vertical="center"/>
    </xf>
    <xf numFmtId="0" fontId="45" fillId="11" borderId="92" xfId="2" applyFont="1" applyFill="1" applyBorder="1" applyAlignment="1">
      <alignment horizontal="center" vertical="center"/>
    </xf>
    <xf numFmtId="0" fontId="15" fillId="11" borderId="23" xfId="2" applyFont="1" applyFill="1" applyBorder="1" applyAlignment="1">
      <alignment horizontal="left" vertical="center" indent="1"/>
    </xf>
    <xf numFmtId="0" fontId="15" fillId="11" borderId="23" xfId="2" applyFont="1" applyFill="1" applyBorder="1" applyAlignment="1">
      <alignment horizontal="left" vertical="center" indent="1" shrinkToFit="1"/>
    </xf>
    <xf numFmtId="0" fontId="41" fillId="2" borderId="74" xfId="2" applyFont="1" applyFill="1" applyBorder="1" applyAlignment="1">
      <alignment horizontal="center" vertical="center"/>
    </xf>
    <xf numFmtId="0" fontId="15" fillId="11" borderId="24" xfId="2" applyFont="1" applyFill="1" applyBorder="1" applyAlignment="1">
      <alignment horizontal="left" vertical="center" indent="1" shrinkToFit="1"/>
    </xf>
    <xf numFmtId="0" fontId="44" fillId="0" borderId="87" xfId="2" applyFont="1" applyBorder="1" applyAlignment="1">
      <alignment horizontal="left" vertical="center" indent="1"/>
    </xf>
    <xf numFmtId="0" fontId="44" fillId="0" borderId="89" xfId="2" applyFont="1" applyBorder="1" applyAlignment="1">
      <alignment horizontal="left" vertical="center"/>
    </xf>
    <xf numFmtId="0" fontId="41" fillId="0" borderId="92" xfId="2" applyFont="1" applyBorder="1" applyAlignment="1">
      <alignment horizontal="center" vertical="center"/>
    </xf>
    <xf numFmtId="0" fontId="44" fillId="2" borderId="87" xfId="2" applyFont="1" applyFill="1" applyBorder="1" applyAlignment="1">
      <alignment horizontal="left" vertical="center" indent="1"/>
    </xf>
    <xf numFmtId="0" fontId="44" fillId="2" borderId="89" xfId="2" applyFont="1" applyFill="1" applyBorder="1" applyAlignment="1">
      <alignment horizontal="left" vertical="center"/>
    </xf>
    <xf numFmtId="0" fontId="41" fillId="2" borderId="92" xfId="2" applyFont="1" applyFill="1" applyBorder="1" applyAlignment="1">
      <alignment horizontal="center" vertical="center"/>
    </xf>
    <xf numFmtId="0" fontId="44" fillId="2" borderId="73" xfId="2" applyFont="1" applyFill="1" applyBorder="1" applyAlignment="1">
      <alignment horizontal="left" vertical="center" indent="1"/>
    </xf>
    <xf numFmtId="0" fontId="44" fillId="2" borderId="76" xfId="2" applyFont="1" applyFill="1" applyBorder="1" applyAlignment="1">
      <alignment horizontal="left" vertical="center"/>
    </xf>
    <xf numFmtId="0" fontId="41" fillId="2" borderId="77" xfId="2" applyFont="1" applyFill="1" applyBorder="1" applyAlignment="1">
      <alignment horizontal="center" vertical="center"/>
    </xf>
    <xf numFmtId="0" fontId="39" fillId="0" borderId="0" xfId="2" applyFont="1" applyAlignment="1">
      <alignment horizontal="center" vertical="center"/>
    </xf>
    <xf numFmtId="0" fontId="38" fillId="11" borderId="0" xfId="2" applyFont="1" applyFill="1" applyAlignment="1">
      <alignment horizontal="left" vertical="center"/>
    </xf>
    <xf numFmtId="0" fontId="38" fillId="11" borderId="0" xfId="2" applyFont="1" applyFill="1" applyAlignment="1">
      <alignment horizontal="left" vertical="center" indent="2"/>
    </xf>
    <xf numFmtId="0" fontId="38" fillId="11" borderId="0" xfId="2" applyFont="1" applyFill="1" applyAlignment="1">
      <alignment horizontal="left" vertical="center" indent="1"/>
    </xf>
    <xf numFmtId="0" fontId="38" fillId="11" borderId="0" xfId="2" applyFont="1" applyFill="1" applyAlignment="1">
      <alignment horizontal="center" vertical="center"/>
    </xf>
    <xf numFmtId="0" fontId="40" fillId="11" borderId="0" xfId="2" applyFont="1" applyFill="1" applyAlignment="1">
      <alignment horizontal="center"/>
    </xf>
    <xf numFmtId="0" fontId="15" fillId="11" borderId="0" xfId="0" applyFont="1" applyFill="1" applyAlignment="1" applyProtection="1">
      <alignment horizontal="center" vertical="top" textRotation="255"/>
    </xf>
    <xf numFmtId="0" fontId="41" fillId="11" borderId="0" xfId="2" applyFont="1" applyFill="1" applyBorder="1" applyAlignment="1">
      <alignment horizontal="center" vertical="center"/>
    </xf>
    <xf numFmtId="0" fontId="43" fillId="16" borderId="0" xfId="2" applyFont="1" applyFill="1" applyBorder="1" applyAlignment="1">
      <alignment horizontal="center" vertical="center" textRotation="255" shrinkToFit="1"/>
    </xf>
    <xf numFmtId="0" fontId="45" fillId="2" borderId="0" xfId="2" applyFont="1" applyFill="1" applyBorder="1" applyAlignment="1">
      <alignment horizontal="center" vertical="center"/>
    </xf>
    <xf numFmtId="0" fontId="45" fillId="11" borderId="0" xfId="2" applyFont="1" applyFill="1" applyBorder="1" applyAlignment="1">
      <alignment horizontal="center" vertical="center"/>
    </xf>
    <xf numFmtId="0" fontId="41" fillId="2" borderId="0" xfId="2" applyFont="1" applyFill="1" applyBorder="1" applyAlignment="1">
      <alignment horizontal="center" vertical="center"/>
    </xf>
    <xf numFmtId="0" fontId="41" fillId="0" borderId="0" xfId="2" applyFont="1" applyBorder="1" applyAlignment="1">
      <alignment horizontal="center" vertical="center"/>
    </xf>
    <xf numFmtId="0" fontId="32" fillId="11" borderId="0" xfId="0" applyFont="1" applyFill="1" applyAlignment="1" applyProtection="1">
      <alignment vertical="top" textRotation="255"/>
    </xf>
    <xf numFmtId="0" fontId="33" fillId="11" borderId="0" xfId="0" applyFont="1" applyFill="1" applyAlignment="1" applyProtection="1">
      <alignment vertical="top" textRotation="255" wrapText="1"/>
    </xf>
    <xf numFmtId="0" fontId="15" fillId="11" borderId="0" xfId="0" applyFont="1" applyFill="1" applyAlignment="1" applyProtection="1">
      <alignment vertical="top" textRotation="255"/>
    </xf>
    <xf numFmtId="0" fontId="15" fillId="11" borderId="0" xfId="0" applyFont="1" applyFill="1" applyAlignment="1" applyProtection="1">
      <alignment horizontal="left" vertical="top" textRotation="255"/>
    </xf>
    <xf numFmtId="0" fontId="12" fillId="0" borderId="0" xfId="0" applyFont="1" applyFill="1" applyBorder="1" applyAlignment="1">
      <alignment horizontal="center" vertical="top"/>
    </xf>
    <xf numFmtId="0" fontId="12" fillId="0" borderId="24" xfId="0" applyFont="1" applyFill="1" applyBorder="1" applyAlignment="1">
      <alignment horizontal="center" vertical="top"/>
    </xf>
    <xf numFmtId="0" fontId="3" fillId="4" borderId="81" xfId="0" applyFont="1" applyFill="1" applyBorder="1" applyAlignment="1">
      <alignment horizontal="left" vertical="center" shrinkToFit="1"/>
    </xf>
    <xf numFmtId="0" fontId="3" fillId="4" borderId="86" xfId="0" applyFont="1" applyFill="1" applyBorder="1" applyAlignment="1">
      <alignment horizontal="left" vertical="center" shrinkToFit="1"/>
    </xf>
    <xf numFmtId="0" fontId="5" fillId="4" borderId="62" xfId="0" applyFont="1" applyFill="1" applyBorder="1" applyAlignment="1">
      <alignment horizontal="center" vertical="center"/>
    </xf>
    <xf numFmtId="0" fontId="5" fillId="4" borderId="52" xfId="0" applyFont="1" applyFill="1" applyBorder="1" applyAlignment="1" applyProtection="1">
      <alignment vertical="center"/>
      <protection locked="0"/>
    </xf>
    <xf numFmtId="0" fontId="12" fillId="18" borderId="0" xfId="0" applyFont="1" applyFill="1" applyBorder="1" applyAlignment="1">
      <alignment horizontal="center" vertical="center"/>
    </xf>
    <xf numFmtId="0" fontId="12" fillId="19" borderId="0" xfId="0" applyFont="1" applyFill="1" applyBorder="1" applyAlignment="1">
      <alignment horizontal="center" vertical="center"/>
    </xf>
    <xf numFmtId="0" fontId="12" fillId="20" borderId="0" xfId="0" applyFont="1" applyFill="1" applyBorder="1" applyAlignment="1">
      <alignment horizontal="center" vertical="center"/>
    </xf>
    <xf numFmtId="0" fontId="12" fillId="15" borderId="0" xfId="0" applyFont="1" applyFill="1" applyBorder="1" applyAlignment="1">
      <alignment horizontal="center" vertical="top"/>
    </xf>
    <xf numFmtId="0" fontId="12" fillId="19" borderId="0" xfId="0" applyFont="1" applyFill="1" applyBorder="1" applyAlignment="1">
      <alignment horizontal="center" vertical="top"/>
    </xf>
    <xf numFmtId="0" fontId="12" fillId="18" borderId="0" xfId="0" applyFont="1" applyFill="1" applyBorder="1" applyAlignment="1">
      <alignment horizontal="center" vertical="top"/>
    </xf>
    <xf numFmtId="0" fontId="12" fillId="0" borderId="0" xfId="0" applyFont="1" applyFill="1" applyBorder="1" applyAlignment="1">
      <alignment horizontal="left" vertical="top"/>
    </xf>
    <xf numFmtId="0" fontId="12" fillId="0" borderId="0" xfId="0" applyFont="1" applyFill="1" applyBorder="1" applyAlignment="1">
      <alignment vertical="top" wrapText="1"/>
    </xf>
    <xf numFmtId="0" fontId="3" fillId="12" borderId="29" xfId="0" applyFont="1" applyFill="1" applyBorder="1" applyAlignment="1">
      <alignment horizontal="left" vertical="center" indent="1"/>
    </xf>
    <xf numFmtId="0" fontId="3" fillId="12" borderId="48" xfId="0" applyFont="1" applyFill="1" applyBorder="1" applyAlignment="1">
      <alignment horizontal="left" vertical="center" indent="1"/>
    </xf>
    <xf numFmtId="0" fontId="3" fillId="12" borderId="39" xfId="0" applyFont="1" applyFill="1" applyBorder="1" applyAlignment="1">
      <alignment horizontal="left" vertical="center" indent="1"/>
    </xf>
    <xf numFmtId="0" fontId="3" fillId="12" borderId="99" xfId="0" applyFont="1" applyFill="1" applyBorder="1" applyAlignment="1">
      <alignment horizontal="left" vertical="center" indent="1"/>
    </xf>
    <xf numFmtId="0" fontId="3" fillId="12" borderId="123" xfId="0" applyFont="1" applyFill="1" applyBorder="1" applyAlignment="1">
      <alignment horizontal="left" vertical="center" indent="1"/>
    </xf>
    <xf numFmtId="0" fontId="3" fillId="4" borderId="28" xfId="0" applyFont="1" applyFill="1" applyBorder="1" applyAlignment="1">
      <alignment horizontal="center" vertical="center"/>
    </xf>
    <xf numFmtId="0" fontId="3" fillId="4" borderId="38" xfId="0" applyFont="1" applyFill="1" applyBorder="1" applyAlignment="1">
      <alignment vertical="center" shrinkToFit="1"/>
    </xf>
    <xf numFmtId="0" fontId="3" fillId="7" borderId="48" xfId="0" applyFont="1" applyFill="1" applyBorder="1" applyAlignment="1">
      <alignment horizontal="left" vertical="center" indent="1"/>
    </xf>
    <xf numFmtId="0" fontId="3" fillId="7" borderId="49" xfId="0" applyFont="1" applyFill="1" applyBorder="1" applyAlignment="1">
      <alignment vertical="center"/>
    </xf>
    <xf numFmtId="0" fontId="3" fillId="7" borderId="50" xfId="0" applyFont="1" applyFill="1" applyBorder="1" applyAlignment="1">
      <alignment vertical="center"/>
    </xf>
    <xf numFmtId="0" fontId="3" fillId="9" borderId="16" xfId="0" applyFont="1" applyFill="1" applyBorder="1" applyAlignment="1">
      <alignment vertical="center"/>
    </xf>
    <xf numFmtId="0" fontId="3" fillId="4" borderId="99" xfId="0" applyFont="1" applyFill="1" applyBorder="1" applyAlignment="1">
      <alignment vertical="center"/>
    </xf>
    <xf numFmtId="0" fontId="3" fillId="4" borderId="62" xfId="0" applyFont="1" applyFill="1" applyBorder="1" applyAlignment="1">
      <alignment horizontal="center" vertical="center"/>
    </xf>
    <xf numFmtId="0" fontId="3" fillId="4" borderId="83" xfId="0" applyFont="1" applyFill="1" applyBorder="1" applyAlignment="1">
      <alignment horizontal="left" vertical="center"/>
    </xf>
    <xf numFmtId="0" fontId="47" fillId="0" borderId="0" xfId="0" applyFont="1" applyAlignment="1" applyProtection="1">
      <alignment vertical="center"/>
    </xf>
    <xf numFmtId="184" fontId="15" fillId="11" borderId="0" xfId="0" quotePrefix="1" applyNumberFormat="1" applyFont="1" applyFill="1" applyAlignment="1" applyProtection="1">
      <alignment horizontal="center" wrapText="1"/>
    </xf>
    <xf numFmtId="184" fontId="15" fillId="11" borderId="0" xfId="0" quotePrefix="1" applyNumberFormat="1" applyFont="1" applyFill="1" applyAlignment="1" applyProtection="1">
      <alignment horizontal="center" vertical="center" wrapText="1"/>
    </xf>
    <xf numFmtId="184" fontId="15" fillId="10" borderId="0" xfId="0" quotePrefix="1" applyNumberFormat="1" applyFont="1" applyFill="1" applyAlignment="1" applyProtection="1">
      <alignment horizontal="center" vertical="top"/>
    </xf>
    <xf numFmtId="0" fontId="15" fillId="11" borderId="0" xfId="0" applyFont="1" applyFill="1" applyAlignment="1" applyProtection="1">
      <alignment horizontal="center" vertical="top"/>
    </xf>
    <xf numFmtId="0" fontId="15" fillId="11" borderId="0" xfId="0" applyFont="1" applyFill="1" applyAlignment="1" applyProtection="1">
      <alignment horizontal="left" vertical="top"/>
    </xf>
    <xf numFmtId="0" fontId="12" fillId="0" borderId="0" xfId="0" applyFont="1" applyFill="1" applyBorder="1" applyAlignment="1">
      <alignment horizontal="center" vertical="center" wrapText="1"/>
    </xf>
    <xf numFmtId="0" fontId="3" fillId="12" borderId="1" xfId="0" applyFont="1" applyFill="1" applyBorder="1" applyAlignment="1">
      <alignment horizontal="center" vertical="center"/>
    </xf>
    <xf numFmtId="0" fontId="3" fillId="12" borderId="4" xfId="0" applyFont="1" applyFill="1" applyBorder="1" applyAlignment="1">
      <alignment horizontal="center" vertical="center"/>
    </xf>
    <xf numFmtId="0" fontId="3" fillId="12" borderId="5" xfId="0" applyFont="1" applyFill="1" applyBorder="1" applyAlignment="1">
      <alignment horizontal="center"/>
    </xf>
    <xf numFmtId="0" fontId="5" fillId="12" borderId="0" xfId="0" applyFont="1" applyFill="1" applyBorder="1" applyAlignment="1">
      <alignment horizontal="center" vertical="center"/>
    </xf>
    <xf numFmtId="0" fontId="7" fillId="12" borderId="0" xfId="0" applyFont="1" applyFill="1" applyBorder="1" applyAlignment="1">
      <alignment horizontal="left" vertical="center" indent="1"/>
    </xf>
    <xf numFmtId="0" fontId="48" fillId="12" borderId="0" xfId="0" applyFont="1" applyFill="1" applyBorder="1" applyAlignment="1">
      <alignment horizontal="left" vertical="center" indent="1"/>
    </xf>
    <xf numFmtId="0" fontId="49" fillId="12" borderId="134" xfId="0" applyFont="1" applyFill="1" applyBorder="1" applyAlignment="1">
      <alignment horizontal="left" vertical="center" indent="1"/>
    </xf>
    <xf numFmtId="0" fontId="7" fillId="12" borderId="135" xfId="0" applyFont="1" applyFill="1" applyBorder="1" applyAlignment="1">
      <alignment horizontal="left" vertical="center" indent="1"/>
    </xf>
    <xf numFmtId="0" fontId="3" fillId="12" borderId="136" xfId="0" applyFont="1" applyFill="1" applyBorder="1" applyAlignment="1">
      <alignment horizontal="left" vertical="center" indent="1"/>
    </xf>
    <xf numFmtId="0" fontId="49" fillId="12" borderId="137" xfId="0" applyFont="1" applyFill="1" applyBorder="1" applyAlignment="1">
      <alignment horizontal="left" vertical="center" indent="1"/>
    </xf>
    <xf numFmtId="0" fontId="3" fillId="12" borderId="138" xfId="0" applyFont="1" applyFill="1" applyBorder="1" applyAlignment="1">
      <alignment horizontal="left" vertical="center" indent="1"/>
    </xf>
    <xf numFmtId="0" fontId="49" fillId="12" borderId="139" xfId="0" applyFont="1" applyFill="1" applyBorder="1" applyAlignment="1">
      <alignment horizontal="left" vertical="center" indent="1"/>
    </xf>
    <xf numFmtId="0" fontId="7" fillId="12" borderId="140" xfId="0" applyFont="1" applyFill="1" applyBorder="1" applyAlignment="1">
      <alignment horizontal="left" vertical="center" indent="1"/>
    </xf>
    <xf numFmtId="0" fontId="3" fillId="12" borderId="141" xfId="0" applyFont="1" applyFill="1" applyBorder="1" applyAlignment="1">
      <alignment horizontal="left" vertical="center" indent="1"/>
    </xf>
    <xf numFmtId="0" fontId="39" fillId="0" borderId="74" xfId="0" applyFont="1" applyFill="1" applyBorder="1" applyAlignment="1" applyProtection="1">
      <alignment horizontal="center" vertical="center" wrapText="1"/>
    </xf>
    <xf numFmtId="0" fontId="39" fillId="0" borderId="92" xfId="0" applyFont="1" applyFill="1" applyBorder="1" applyAlignment="1" applyProtection="1">
      <alignment horizontal="center" vertical="center" wrapText="1"/>
    </xf>
    <xf numFmtId="0" fontId="39" fillId="0" borderId="77" xfId="0" applyFont="1" applyFill="1" applyBorder="1" applyAlignment="1" applyProtection="1">
      <alignment horizontal="center" vertical="center" wrapText="1"/>
    </xf>
    <xf numFmtId="1" fontId="39" fillId="0" borderId="74" xfId="0" applyNumberFormat="1" applyFont="1" applyFill="1" applyBorder="1" applyAlignment="1" applyProtection="1">
      <alignment horizontal="center" vertical="center"/>
    </xf>
    <xf numFmtId="1" fontId="39" fillId="0" borderId="77" xfId="0" applyNumberFormat="1" applyFont="1" applyFill="1" applyBorder="1" applyAlignment="1" applyProtection="1">
      <alignment horizontal="center" vertical="center"/>
    </xf>
    <xf numFmtId="0" fontId="39" fillId="0" borderId="74" xfId="0" applyFont="1" applyBorder="1" applyAlignment="1" applyProtection="1">
      <alignment horizontal="center" vertical="center"/>
    </xf>
    <xf numFmtId="180" fontId="39" fillId="0" borderId="92" xfId="0" applyNumberFormat="1" applyFont="1" applyFill="1" applyBorder="1" applyAlignment="1" applyProtection="1">
      <alignment horizontal="center" vertical="center"/>
    </xf>
    <xf numFmtId="0" fontId="39" fillId="0" borderId="77" xfId="0" applyFont="1" applyBorder="1" applyAlignment="1" applyProtection="1">
      <alignment horizontal="center" vertical="center"/>
    </xf>
    <xf numFmtId="178" fontId="39" fillId="0" borderId="77" xfId="0" applyNumberFormat="1" applyFont="1" applyBorder="1" applyAlignment="1" applyProtection="1">
      <alignment horizontal="center" vertical="center"/>
    </xf>
    <xf numFmtId="0" fontId="39" fillId="0" borderId="74" xfId="0" applyFont="1" applyFill="1" applyBorder="1" applyAlignment="1" applyProtection="1">
      <alignment horizontal="center" vertical="center"/>
    </xf>
    <xf numFmtId="0" fontId="39" fillId="0" borderId="77" xfId="0" applyFont="1" applyFill="1" applyBorder="1" applyAlignment="1" applyProtection="1">
      <alignment horizontal="center" vertical="center"/>
    </xf>
    <xf numFmtId="0" fontId="27" fillId="11" borderId="0" xfId="0" applyFont="1" applyFill="1" applyAlignment="1" applyProtection="1">
      <alignment vertical="center" wrapText="1"/>
    </xf>
    <xf numFmtId="0" fontId="27" fillId="11" borderId="0" xfId="0" applyFont="1" applyFill="1" applyAlignment="1" applyProtection="1">
      <alignment horizontal="left" vertical="center"/>
    </xf>
    <xf numFmtId="0" fontId="3" fillId="12" borderId="0" xfId="0" applyFont="1" applyFill="1" applyBorder="1" applyAlignment="1">
      <alignment vertical="center" shrinkToFit="1"/>
    </xf>
    <xf numFmtId="0" fontId="5" fillId="3" borderId="0" xfId="0" applyFont="1" applyFill="1" applyBorder="1" applyAlignment="1">
      <alignment horizontal="left" vertical="center" shrinkToFit="1"/>
    </xf>
    <xf numFmtId="0" fontId="50" fillId="0" borderId="0" xfId="0" applyFont="1" applyBorder="1"/>
    <xf numFmtId="0" fontId="50" fillId="0" borderId="0" xfId="0" applyFont="1" applyBorder="1" applyAlignment="1">
      <alignment horizontal="left"/>
    </xf>
    <xf numFmtId="0" fontId="50" fillId="0" borderId="0" xfId="0" applyFont="1" applyBorder="1" applyAlignment="1">
      <alignment horizontal="left" vertical="center" indent="1"/>
    </xf>
    <xf numFmtId="0" fontId="52" fillId="0" borderId="0" xfId="0" applyFont="1" applyBorder="1"/>
    <xf numFmtId="0" fontId="23" fillId="3" borderId="29" xfId="0" applyFont="1" applyFill="1" applyBorder="1" applyAlignment="1">
      <alignment horizontal="left" vertical="center" indent="1"/>
    </xf>
    <xf numFmtId="0" fontId="23" fillId="3" borderId="124" xfId="0" applyFont="1" applyFill="1" applyBorder="1" applyAlignment="1">
      <alignment horizontal="left" vertical="center" indent="1"/>
    </xf>
    <xf numFmtId="0" fontId="25" fillId="3" borderId="8" xfId="0" applyFont="1" applyFill="1" applyBorder="1" applyAlignment="1">
      <alignment horizontal="left" vertical="center" indent="1"/>
    </xf>
    <xf numFmtId="0" fontId="25" fillId="3" borderId="27" xfId="0" applyFont="1" applyFill="1" applyBorder="1" applyAlignment="1">
      <alignment horizontal="left" vertical="center" indent="1"/>
    </xf>
    <xf numFmtId="0" fontId="53" fillId="3" borderId="0" xfId="0" applyFont="1" applyFill="1" applyAlignment="1">
      <alignment horizontal="center" vertical="center"/>
    </xf>
    <xf numFmtId="0" fontId="53" fillId="3" borderId="0" xfId="0" applyFont="1" applyFill="1" applyAlignment="1">
      <alignment vertical="center"/>
    </xf>
    <xf numFmtId="0" fontId="3" fillId="3" borderId="3" xfId="0" applyFont="1" applyFill="1" applyBorder="1" applyAlignment="1">
      <alignment vertical="center"/>
    </xf>
    <xf numFmtId="0" fontId="49" fillId="0" borderId="0" xfId="0" applyFont="1" applyBorder="1"/>
    <xf numFmtId="0" fontId="54" fillId="21" borderId="3" xfId="0" applyFont="1" applyFill="1" applyBorder="1" applyAlignment="1" applyProtection="1">
      <alignment horizontal="left" vertical="center" indent="1"/>
    </xf>
    <xf numFmtId="0" fontId="52" fillId="0" borderId="0" xfId="0" applyFont="1" applyBorder="1" applyAlignment="1">
      <alignment vertical="center"/>
    </xf>
    <xf numFmtId="0" fontId="31" fillId="11" borderId="0" xfId="0" applyFont="1" applyFill="1" applyAlignment="1" applyProtection="1">
      <alignment horizontal="left" vertical="center"/>
    </xf>
    <xf numFmtId="0" fontId="55" fillId="11" borderId="0" xfId="0" applyFont="1" applyFill="1" applyAlignment="1" applyProtection="1">
      <alignment horizontal="left" vertical="center"/>
    </xf>
    <xf numFmtId="0" fontId="31" fillId="11" borderId="0" xfId="0" applyFont="1" applyFill="1" applyAlignment="1" applyProtection="1">
      <alignment horizontal="left" vertical="top"/>
    </xf>
    <xf numFmtId="0" fontId="44" fillId="11" borderId="0" xfId="0" applyFont="1" applyFill="1" applyAlignment="1" applyProtection="1">
      <alignment wrapText="1"/>
    </xf>
    <xf numFmtId="0" fontId="56" fillId="11" borderId="0" xfId="0" applyFont="1" applyFill="1" applyAlignment="1" applyProtection="1">
      <alignment horizontal="left" vertical="top"/>
    </xf>
    <xf numFmtId="0" fontId="57" fillId="11" borderId="0" xfId="0" applyFont="1" applyFill="1" applyAlignment="1" applyProtection="1">
      <alignment horizontal="left" vertical="top"/>
    </xf>
    <xf numFmtId="0" fontId="57" fillId="11" borderId="0" xfId="0" applyFont="1" applyFill="1" applyAlignment="1" applyProtection="1">
      <alignment vertical="top"/>
    </xf>
    <xf numFmtId="0" fontId="57" fillId="11" borderId="0" xfId="0" applyFont="1" applyFill="1" applyAlignment="1" applyProtection="1">
      <alignment horizontal="left" vertical="center"/>
    </xf>
    <xf numFmtId="0" fontId="58" fillId="0" borderId="0" xfId="2" applyFont="1" applyAlignment="1">
      <alignment vertical="center"/>
    </xf>
    <xf numFmtId="0" fontId="59" fillId="0" borderId="0" xfId="2" applyFont="1" applyAlignment="1">
      <alignment vertical="center"/>
    </xf>
    <xf numFmtId="0" fontId="59" fillId="11" borderId="0" xfId="2" applyFont="1" applyFill="1" applyAlignment="1">
      <alignment horizontal="left" vertical="center" indent="2"/>
    </xf>
    <xf numFmtId="0" fontId="60" fillId="0" borderId="0" xfId="2" applyFont="1" applyAlignment="1"/>
    <xf numFmtId="0" fontId="61" fillId="16" borderId="3" xfId="2" applyFont="1" applyFill="1" applyBorder="1" applyAlignment="1">
      <alignment horizontal="center" vertical="center" textRotation="255" shrinkToFit="1"/>
    </xf>
    <xf numFmtId="0" fontId="60" fillId="0" borderId="3" xfId="2" applyFont="1" applyBorder="1" applyAlignment="1">
      <alignment vertical="center"/>
    </xf>
    <xf numFmtId="0" fontId="60" fillId="0" borderId="0" xfId="2" applyFont="1" applyAlignment="1">
      <alignment vertical="center"/>
    </xf>
    <xf numFmtId="0" fontId="60" fillId="0" borderId="3" xfId="2" applyFont="1" applyBorder="1" applyAlignment="1">
      <alignment horizontal="right" vertical="center"/>
    </xf>
    <xf numFmtId="0" fontId="62" fillId="0" borderId="20" xfId="2" applyFont="1" applyBorder="1" applyAlignment="1">
      <alignment vertical="center"/>
    </xf>
    <xf numFmtId="0" fontId="60" fillId="0" borderId="21" xfId="2" applyFont="1" applyBorder="1" applyAlignment="1">
      <alignment vertical="center"/>
    </xf>
    <xf numFmtId="0" fontId="60" fillId="0" borderId="6" xfId="2" applyFont="1" applyBorder="1" applyAlignment="1">
      <alignment vertical="center"/>
    </xf>
    <xf numFmtId="0" fontId="60" fillId="0" borderId="108" xfId="2" applyFont="1" applyBorder="1" applyAlignment="1">
      <alignment vertical="center"/>
    </xf>
    <xf numFmtId="0" fontId="60" fillId="0" borderId="109" xfId="2" applyFont="1" applyBorder="1" applyAlignment="1">
      <alignment vertical="center"/>
    </xf>
    <xf numFmtId="0" fontId="60" fillId="0" borderId="110" xfId="2" applyFont="1" applyBorder="1" applyAlignment="1">
      <alignment vertical="center"/>
    </xf>
    <xf numFmtId="0" fontId="60" fillId="0" borderId="111" xfId="2" applyFont="1" applyBorder="1" applyAlignment="1">
      <alignment vertical="center"/>
    </xf>
    <xf numFmtId="0" fontId="60" fillId="0" borderId="112" xfId="2" applyFont="1" applyBorder="1" applyAlignment="1">
      <alignment vertical="center"/>
    </xf>
    <xf numFmtId="0" fontId="60" fillId="0" borderId="113" xfId="2" applyFont="1" applyBorder="1" applyAlignment="1">
      <alignment vertical="center"/>
    </xf>
    <xf numFmtId="0" fontId="60" fillId="0" borderId="114" xfId="2" applyFont="1" applyBorder="1" applyAlignment="1">
      <alignment vertical="center"/>
    </xf>
    <xf numFmtId="0" fontId="60" fillId="0" borderId="115" xfId="2" applyFont="1" applyBorder="1" applyAlignment="1">
      <alignment vertical="center"/>
    </xf>
    <xf numFmtId="0" fontId="60" fillId="0" borderId="116" xfId="2" applyFont="1" applyBorder="1" applyAlignment="1">
      <alignment vertical="center"/>
    </xf>
    <xf numFmtId="0" fontId="60" fillId="0" borderId="19" xfId="2" applyFont="1" applyBorder="1" applyAlignment="1">
      <alignment vertical="center"/>
    </xf>
    <xf numFmtId="0" fontId="60" fillId="0" borderId="13" xfId="2" applyFont="1" applyBorder="1" applyAlignment="1">
      <alignment vertical="center"/>
    </xf>
    <xf numFmtId="0" fontId="55" fillId="11" borderId="0" xfId="0" applyFont="1" applyFill="1" applyAlignment="1" applyProtection="1">
      <alignment horizontal="left" vertical="top"/>
    </xf>
    <xf numFmtId="0" fontId="64" fillId="17" borderId="0" xfId="0" applyFont="1" applyFill="1" applyAlignment="1" applyProtection="1">
      <alignment vertical="center"/>
    </xf>
    <xf numFmtId="0" fontId="52" fillId="10" borderId="0" xfId="0" applyFont="1" applyFill="1" applyAlignment="1" applyProtection="1"/>
    <xf numFmtId="0" fontId="65" fillId="10" borderId="0" xfId="0" applyFont="1" applyFill="1" applyBorder="1" applyAlignment="1">
      <alignment horizontal="center" vertical="center"/>
    </xf>
    <xf numFmtId="0" fontId="52" fillId="10" borderId="0" xfId="0" applyFont="1" applyFill="1" applyAlignment="1" applyProtection="1">
      <alignment vertical="top"/>
    </xf>
    <xf numFmtId="0" fontId="3" fillId="21" borderId="3" xfId="0" applyFont="1" applyFill="1" applyBorder="1"/>
    <xf numFmtId="0" fontId="19" fillId="21" borderId="93" xfId="0" applyFont="1" applyFill="1" applyBorder="1" applyAlignment="1" applyProtection="1">
      <alignment vertical="center"/>
    </xf>
    <xf numFmtId="0" fontId="13" fillId="21" borderId="132" xfId="0" applyFont="1" applyFill="1" applyBorder="1" applyAlignment="1">
      <alignment vertical="center" wrapText="1" shrinkToFit="1"/>
    </xf>
    <xf numFmtId="0" fontId="13" fillId="21" borderId="143" xfId="0" applyFont="1" applyFill="1" applyBorder="1" applyAlignment="1">
      <alignment horizontal="left" vertical="center" wrapText="1" indent="1" shrinkToFit="1"/>
    </xf>
    <xf numFmtId="0" fontId="13" fillId="21" borderId="71" xfId="0" applyFont="1" applyFill="1" applyBorder="1" applyAlignment="1">
      <alignment vertical="center" wrapText="1" shrinkToFit="1"/>
    </xf>
    <xf numFmtId="0" fontId="13" fillId="21" borderId="144" xfId="0" applyFont="1" applyFill="1" applyBorder="1" applyAlignment="1">
      <alignment horizontal="left" vertical="center" wrapText="1" indent="1" shrinkToFit="1"/>
    </xf>
    <xf numFmtId="0" fontId="13" fillId="21" borderId="76" xfId="0" applyFont="1" applyFill="1" applyBorder="1" applyAlignment="1">
      <alignment vertical="center" wrapText="1" shrinkToFit="1"/>
    </xf>
    <xf numFmtId="0" fontId="3" fillId="4" borderId="64"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4" borderId="23" xfId="0" applyFont="1" applyFill="1" applyBorder="1" applyAlignment="1">
      <alignment horizontal="center" vertical="center" shrinkToFit="1"/>
    </xf>
    <xf numFmtId="0" fontId="3" fillId="4" borderId="20" xfId="0" applyFont="1" applyFill="1" applyBorder="1" applyAlignment="1">
      <alignment horizontal="center" vertical="center" shrinkToFit="1"/>
    </xf>
    <xf numFmtId="176" fontId="5" fillId="12" borderId="56" xfId="0" applyNumberFormat="1" applyFont="1" applyFill="1" applyBorder="1" applyAlignment="1">
      <alignment horizontal="right" vertical="center"/>
    </xf>
    <xf numFmtId="38" fontId="26" fillId="21" borderId="122" xfId="1" applyFont="1" applyFill="1" applyBorder="1" applyAlignment="1" applyProtection="1">
      <alignment vertical="center"/>
      <protection locked="0"/>
    </xf>
    <xf numFmtId="183" fontId="5" fillId="11" borderId="142" xfId="0" applyNumberFormat="1" applyFont="1" applyFill="1" applyBorder="1" applyAlignment="1">
      <alignment horizontal="center" vertical="center"/>
    </xf>
    <xf numFmtId="38" fontId="35" fillId="11" borderId="145" xfId="1" applyFont="1" applyFill="1" applyBorder="1" applyAlignment="1" applyProtection="1">
      <alignment vertical="center"/>
      <protection locked="0"/>
    </xf>
    <xf numFmtId="0" fontId="3" fillId="11" borderId="142" xfId="0" applyFont="1" applyFill="1" applyBorder="1"/>
    <xf numFmtId="0" fontId="3" fillId="4" borderId="20" xfId="0" applyFont="1" applyFill="1" applyBorder="1" applyAlignment="1">
      <alignment horizontal="center" vertical="center"/>
    </xf>
    <xf numFmtId="0" fontId="3" fillId="12" borderId="148" xfId="0" applyFont="1" applyFill="1" applyBorder="1" applyAlignment="1">
      <alignment horizontal="center" vertical="center"/>
    </xf>
    <xf numFmtId="176" fontId="5" fillId="7" borderId="146" xfId="0" applyNumberFormat="1" applyFont="1" applyFill="1" applyBorder="1" applyAlignment="1">
      <alignment vertical="center"/>
    </xf>
    <xf numFmtId="0" fontId="3" fillId="7" borderId="146" xfId="0" applyFont="1" applyFill="1" applyBorder="1"/>
    <xf numFmtId="0" fontId="25" fillId="2" borderId="52" xfId="0" applyFont="1" applyFill="1" applyBorder="1" applyAlignment="1">
      <alignment horizontal="center" vertical="center" shrinkToFit="1"/>
    </xf>
    <xf numFmtId="0" fontId="23" fillId="2" borderId="98" xfId="0" applyFont="1" applyFill="1" applyBorder="1" applyAlignment="1">
      <alignment horizontal="center" vertical="center" shrinkToFit="1"/>
    </xf>
    <xf numFmtId="0" fontId="19" fillId="2" borderId="25" xfId="0" applyFont="1" applyFill="1" applyBorder="1" applyAlignment="1">
      <alignment horizontal="left" vertical="center" indent="1"/>
    </xf>
    <xf numFmtId="0" fontId="19" fillId="2" borderId="125" xfId="0" applyFont="1" applyFill="1" applyBorder="1" applyAlignment="1">
      <alignment horizontal="left" vertical="center" indent="1"/>
    </xf>
    <xf numFmtId="0" fontId="19" fillId="2" borderId="28" xfId="0" applyFont="1" applyFill="1" applyBorder="1" applyAlignment="1">
      <alignment horizontal="left" vertical="center" indent="1"/>
    </xf>
    <xf numFmtId="0" fontId="19" fillId="2" borderId="126" xfId="0" applyFont="1" applyFill="1" applyBorder="1" applyAlignment="1">
      <alignment horizontal="left" vertical="center" indent="1"/>
    </xf>
    <xf numFmtId="0" fontId="19" fillId="2" borderId="142" xfId="0" applyFont="1" applyFill="1" applyBorder="1" applyAlignment="1">
      <alignment horizontal="left" vertical="center" indent="1"/>
    </xf>
    <xf numFmtId="0" fontId="3" fillId="2" borderId="0" xfId="0" applyFont="1" applyFill="1" applyAlignment="1">
      <alignment horizontal="right" vertical="center" indent="1"/>
    </xf>
    <xf numFmtId="0" fontId="3" fillId="2" borderId="0" xfId="0" applyFont="1" applyFill="1" applyAlignment="1">
      <alignment horizontal="left" vertical="center" indent="1"/>
    </xf>
    <xf numFmtId="0" fontId="12" fillId="0" borderId="0" xfId="0" applyFont="1" applyFill="1" applyBorder="1" applyAlignment="1">
      <alignment horizontal="center" vertical="top"/>
    </xf>
    <xf numFmtId="0" fontId="12" fillId="0" borderId="0" xfId="0" applyFont="1" applyFill="1" applyBorder="1" applyAlignment="1">
      <alignment horizontal="center" vertical="top"/>
    </xf>
    <xf numFmtId="0" fontId="3" fillId="4" borderId="52" xfId="0" applyFont="1" applyFill="1" applyBorder="1" applyAlignment="1">
      <alignment horizontal="center" vertical="center"/>
    </xf>
    <xf numFmtId="0" fontId="12" fillId="0" borderId="24" xfId="0" applyFont="1" applyFill="1" applyBorder="1" applyAlignment="1">
      <alignment horizontal="center" vertical="center" wrapText="1"/>
    </xf>
    <xf numFmtId="0" fontId="3" fillId="4" borderId="53" xfId="0" applyFont="1" applyFill="1" applyBorder="1" applyAlignment="1">
      <alignment horizontal="center" vertical="center"/>
    </xf>
    <xf numFmtId="0" fontId="3" fillId="22" borderId="0" xfId="0" applyFont="1" applyFill="1" applyBorder="1" applyAlignment="1">
      <alignment vertical="center" shrinkToFit="1"/>
    </xf>
    <xf numFmtId="0" fontId="3" fillId="22" borderId="0" xfId="0" applyFont="1" applyFill="1" applyAlignment="1">
      <alignment horizontal="right" vertical="center" indent="1"/>
    </xf>
    <xf numFmtId="0" fontId="3" fillId="22" borderId="0" xfId="0" applyFont="1" applyFill="1" applyAlignment="1">
      <alignment horizontal="left" vertical="center" indent="1"/>
    </xf>
    <xf numFmtId="184" fontId="15" fillId="0" borderId="0" xfId="0" quotePrefix="1" applyNumberFormat="1" applyFont="1" applyFill="1" applyAlignment="1" applyProtection="1">
      <alignment horizontal="center" vertical="center"/>
    </xf>
    <xf numFmtId="0" fontId="49" fillId="12" borderId="135" xfId="0" applyFont="1" applyFill="1" applyBorder="1" applyAlignment="1">
      <alignment horizontal="left" vertical="center" indent="1"/>
    </xf>
    <xf numFmtId="0" fontId="3" fillId="12" borderId="135" xfId="0" applyFont="1" applyFill="1" applyBorder="1" applyAlignment="1">
      <alignment horizontal="left" vertical="center" indent="1"/>
    </xf>
    <xf numFmtId="0" fontId="49" fillId="12" borderId="0" xfId="0" applyFont="1" applyFill="1" applyBorder="1" applyAlignment="1">
      <alignment horizontal="left" vertical="center" indent="1"/>
    </xf>
    <xf numFmtId="0" fontId="39" fillId="11" borderId="0" xfId="0" applyFont="1" applyFill="1" applyAlignment="1" applyProtection="1">
      <alignment horizontal="left" vertical="top"/>
    </xf>
    <xf numFmtId="179" fontId="18" fillId="0" borderId="0" xfId="0" applyNumberFormat="1" applyFont="1" applyFill="1" applyAlignment="1" applyProtection="1">
      <alignment horizontal="right" vertical="top"/>
    </xf>
    <xf numFmtId="0" fontId="68" fillId="11" borderId="0" xfId="0" applyFont="1" applyFill="1" applyAlignment="1" applyProtection="1">
      <alignment horizontal="center" vertical="center"/>
    </xf>
    <xf numFmtId="0" fontId="18" fillId="17" borderId="0" xfId="0" applyFont="1" applyFill="1" applyAlignment="1" applyProtection="1"/>
    <xf numFmtId="0" fontId="21" fillId="0" borderId="0" xfId="0" applyFont="1" applyAlignment="1" applyProtection="1"/>
    <xf numFmtId="0" fontId="18" fillId="0" borderId="0" xfId="0" applyFont="1" applyAlignment="1" applyProtection="1"/>
    <xf numFmtId="0" fontId="18" fillId="0" borderId="0" xfId="0" applyFont="1" applyAlignment="1" applyProtection="1">
      <alignment horizontal="left"/>
    </xf>
    <xf numFmtId="0" fontId="17" fillId="11" borderId="0" xfId="0" applyFont="1" applyFill="1" applyAlignment="1" applyProtection="1">
      <alignment horizontal="center" vertical="top"/>
    </xf>
    <xf numFmtId="0" fontId="17" fillId="11" borderId="0" xfId="0" applyFont="1" applyFill="1" applyAlignment="1" applyProtection="1">
      <alignment horizontal="left" vertical="center"/>
    </xf>
    <xf numFmtId="0" fontId="17" fillId="11" borderId="0" xfId="0" applyFont="1" applyFill="1" applyAlignment="1" applyProtection="1">
      <alignment vertical="top"/>
    </xf>
    <xf numFmtId="0" fontId="69" fillId="11" borderId="0" xfId="0" applyFont="1" applyFill="1" applyAlignment="1" applyProtection="1">
      <alignment vertical="top" textRotation="255" wrapText="1"/>
    </xf>
    <xf numFmtId="0" fontId="17" fillId="11" borderId="0" xfId="0" applyFont="1" applyFill="1" applyAlignment="1" applyProtection="1">
      <alignment horizontal="center" vertical="top" textRotation="255"/>
    </xf>
    <xf numFmtId="0" fontId="18" fillId="10" borderId="0" xfId="0" applyFont="1" applyFill="1" applyProtection="1"/>
    <xf numFmtId="179" fontId="66" fillId="10" borderId="0" xfId="0" applyNumberFormat="1" applyFont="1" applyFill="1" applyAlignment="1" applyProtection="1">
      <alignment horizontal="right" vertical="top"/>
    </xf>
    <xf numFmtId="179" fontId="66" fillId="0" borderId="0" xfId="0" applyNumberFormat="1" applyFont="1" applyFill="1" applyAlignment="1" applyProtection="1">
      <alignment horizontal="right" vertical="top"/>
    </xf>
    <xf numFmtId="179" fontId="66" fillId="10" borderId="0" xfId="0" applyNumberFormat="1" applyFont="1" applyFill="1" applyAlignment="1" applyProtection="1">
      <alignment horizontal="right" vertical="top" wrapText="1"/>
    </xf>
    <xf numFmtId="179" fontId="66" fillId="0" borderId="0" xfId="0" applyNumberFormat="1" applyFont="1" applyFill="1" applyAlignment="1" applyProtection="1">
      <alignment horizontal="right" vertical="top" wrapText="1"/>
    </xf>
    <xf numFmtId="0" fontId="21" fillId="0" borderId="0" xfId="0" applyFont="1" applyAlignment="1" applyProtection="1">
      <alignment vertical="center"/>
    </xf>
    <xf numFmtId="179" fontId="18" fillId="11" borderId="0" xfId="0" applyNumberFormat="1" applyFont="1" applyFill="1" applyAlignment="1" applyProtection="1">
      <alignment horizontal="right" vertical="center"/>
    </xf>
    <xf numFmtId="177" fontId="18" fillId="11" borderId="0" xfId="0" applyNumberFormat="1" applyFont="1" applyFill="1" applyAlignment="1" applyProtection="1">
      <alignment horizontal="right" vertical="top"/>
    </xf>
    <xf numFmtId="0" fontId="18" fillId="11" borderId="0" xfId="0" applyFont="1" applyFill="1" applyAlignment="1" applyProtection="1">
      <alignment horizontal="distributed" vertical="top"/>
    </xf>
    <xf numFmtId="0" fontId="18" fillId="11" borderId="0" xfId="0" applyFont="1" applyFill="1" applyAlignment="1" applyProtection="1">
      <alignment horizontal="left" vertical="top"/>
    </xf>
    <xf numFmtId="0" fontId="75" fillId="0" borderId="0" xfId="0" applyFont="1" applyAlignment="1" applyProtection="1"/>
    <xf numFmtId="0" fontId="67" fillId="0" borderId="0" xfId="0" applyFont="1" applyProtection="1"/>
    <xf numFmtId="0" fontId="75" fillId="11" borderId="0" xfId="0" applyFont="1" applyFill="1" applyBorder="1" applyAlignment="1" applyProtection="1">
      <alignment horizontal="center" vertical="center"/>
    </xf>
    <xf numFmtId="0" fontId="75" fillId="11" borderId="0" xfId="0" applyFont="1" applyFill="1" applyBorder="1" applyAlignment="1" applyProtection="1">
      <alignment horizontal="left" vertical="center"/>
    </xf>
    <xf numFmtId="0" fontId="75" fillId="0" borderId="0" xfId="0" applyFont="1" applyProtection="1"/>
    <xf numFmtId="0" fontId="71" fillId="0" borderId="0" xfId="0" applyFont="1" applyAlignment="1" applyProtection="1">
      <alignment horizontal="center" vertical="center"/>
    </xf>
    <xf numFmtId="0" fontId="74" fillId="0" borderId="0" xfId="0" applyFont="1" applyAlignment="1" applyProtection="1">
      <alignment horizontal="center" vertical="center"/>
    </xf>
    <xf numFmtId="0" fontId="73" fillId="0" borderId="0" xfId="0" applyFont="1" applyAlignment="1" applyProtection="1">
      <alignment horizontal="center" vertical="center"/>
    </xf>
    <xf numFmtId="0" fontId="18" fillId="0" borderId="0" xfId="0" applyFont="1" applyAlignment="1" applyProtection="1">
      <alignment horizontal="center"/>
    </xf>
    <xf numFmtId="0" fontId="21" fillId="0" borderId="0" xfId="0" applyFont="1" applyAlignment="1" applyProtection="1">
      <alignment horizontal="center" vertical="center"/>
    </xf>
    <xf numFmtId="0" fontId="76" fillId="0" borderId="0" xfId="0" applyFont="1" applyAlignment="1" applyProtection="1">
      <alignment horizontal="center" vertical="center"/>
    </xf>
    <xf numFmtId="0" fontId="77" fillId="0" borderId="0" xfId="0" applyFont="1" applyAlignment="1" applyProtection="1">
      <alignment horizontal="center" vertical="center"/>
    </xf>
    <xf numFmtId="0" fontId="72" fillId="0" borderId="0" xfId="0" applyFont="1" applyAlignment="1" applyProtection="1">
      <alignment horizontal="center" vertical="center" wrapText="1"/>
    </xf>
    <xf numFmtId="0" fontId="10" fillId="0" borderId="0" xfId="0" applyFont="1" applyAlignment="1">
      <alignment horizontal="left" wrapText="1" indent="1"/>
    </xf>
    <xf numFmtId="0" fontId="18" fillId="2" borderId="3" xfId="0" applyFont="1" applyFill="1" applyBorder="1" applyAlignment="1" applyProtection="1">
      <alignment horizontal="center" vertical="center"/>
    </xf>
    <xf numFmtId="1" fontId="18" fillId="0" borderId="74" xfId="0" applyNumberFormat="1" applyFont="1" applyFill="1" applyBorder="1" applyAlignment="1" applyProtection="1">
      <alignment horizontal="center" vertical="center"/>
    </xf>
    <xf numFmtId="1" fontId="18" fillId="0" borderId="92" xfId="0" applyNumberFormat="1" applyFont="1" applyFill="1" applyBorder="1" applyAlignment="1" applyProtection="1">
      <alignment horizontal="center" vertical="center"/>
    </xf>
    <xf numFmtId="1" fontId="18" fillId="0" borderId="77" xfId="0" applyNumberFormat="1" applyFont="1" applyFill="1" applyBorder="1" applyAlignment="1" applyProtection="1">
      <alignment horizontal="center" vertical="center"/>
    </xf>
    <xf numFmtId="0" fontId="39" fillId="0" borderId="0" xfId="0" applyFont="1" applyFill="1" applyProtection="1"/>
    <xf numFmtId="0" fontId="18" fillId="0" borderId="0" xfId="0" applyFont="1" applyFill="1" applyProtection="1"/>
    <xf numFmtId="0" fontId="18" fillId="0" borderId="0" xfId="0" applyFont="1" applyFill="1" applyBorder="1" applyAlignment="1" applyProtection="1">
      <alignment horizontal="center" vertical="center"/>
    </xf>
    <xf numFmtId="0" fontId="44" fillId="11" borderId="73" xfId="2" applyFont="1" applyFill="1" applyBorder="1" applyAlignment="1">
      <alignment horizontal="left" vertical="center" indent="1"/>
    </xf>
    <xf numFmtId="0" fontId="44" fillId="11" borderId="76" xfId="2" applyFont="1" applyFill="1" applyBorder="1" applyAlignment="1">
      <alignment horizontal="left" vertical="center"/>
    </xf>
    <xf numFmtId="0" fontId="45" fillId="11" borderId="77" xfId="2" applyFont="1" applyFill="1" applyBorder="1" applyAlignment="1">
      <alignment horizontal="center" vertical="center"/>
    </xf>
    <xf numFmtId="0" fontId="15" fillId="11" borderId="0" xfId="0" applyFont="1" applyFill="1" applyAlignment="1" applyProtection="1">
      <alignment horizontal="left" vertical="center" indent="1"/>
    </xf>
    <xf numFmtId="0" fontId="15" fillId="11" borderId="0" xfId="0" applyFont="1" applyFill="1" applyAlignment="1" applyProtection="1">
      <alignment horizontal="center" vertical="center"/>
    </xf>
    <xf numFmtId="0" fontId="51" fillId="11" borderId="3" xfId="0" applyFont="1" applyFill="1" applyBorder="1" applyAlignment="1" applyProtection="1">
      <alignment horizontal="left" vertical="center" indent="1"/>
    </xf>
    <xf numFmtId="184" fontId="15" fillId="0" borderId="0" xfId="0" quotePrefix="1" applyNumberFormat="1" applyFont="1" applyFill="1" applyAlignment="1" applyProtection="1">
      <alignment horizontal="center" vertical="top"/>
    </xf>
    <xf numFmtId="0" fontId="50" fillId="0" borderId="0" xfId="0" applyFont="1" applyBorder="1" applyAlignment="1">
      <alignment horizontal="center" vertical="center"/>
    </xf>
    <xf numFmtId="0" fontId="51" fillId="11" borderId="0" xfId="0" applyFont="1" applyFill="1" applyBorder="1" applyAlignment="1" applyProtection="1">
      <alignment horizontal="left" vertical="center" indent="1"/>
    </xf>
    <xf numFmtId="0" fontId="54" fillId="21" borderId="0" xfId="0" applyFont="1" applyFill="1" applyBorder="1" applyAlignment="1" applyProtection="1">
      <alignment horizontal="left" vertical="center" indent="1"/>
    </xf>
    <xf numFmtId="0" fontId="51" fillId="0" borderId="0" xfId="0" applyFont="1" applyBorder="1"/>
    <xf numFmtId="0" fontId="51" fillId="0" borderId="0" xfId="0" applyFont="1" applyBorder="1" applyAlignment="1">
      <alignment horizontal="left" vertical="center"/>
    </xf>
    <xf numFmtId="0" fontId="18" fillId="11" borderId="0" xfId="0" applyFont="1" applyFill="1" applyBorder="1" applyAlignment="1" applyProtection="1">
      <alignment horizontal="left" vertical="top" wrapText="1"/>
    </xf>
    <xf numFmtId="184" fontId="18" fillId="11" borderId="0" xfId="0" applyNumberFormat="1" applyFont="1" applyFill="1" applyAlignment="1" applyProtection="1">
      <alignment horizontal="right"/>
    </xf>
    <xf numFmtId="0" fontId="18" fillId="11" borderId="0" xfId="0" applyFont="1" applyFill="1" applyAlignment="1" applyProtection="1"/>
    <xf numFmtId="184" fontId="18" fillId="11" borderId="0" xfId="0" applyNumberFormat="1" applyFont="1" applyFill="1" applyAlignment="1" applyProtection="1">
      <alignment horizontal="right" wrapText="1"/>
    </xf>
    <xf numFmtId="0" fontId="18" fillId="11" borderId="0" xfId="0" applyFont="1" applyFill="1" applyBorder="1" applyAlignment="1" applyProtection="1">
      <alignment horizontal="left" wrapText="1"/>
    </xf>
    <xf numFmtId="0" fontId="0" fillId="0" borderId="0" xfId="0" applyAlignment="1">
      <alignment vertical="top" wrapText="1"/>
    </xf>
    <xf numFmtId="0" fontId="18" fillId="10" borderId="92" xfId="0" applyFont="1" applyFill="1" applyBorder="1" applyAlignment="1" applyProtection="1">
      <alignment horizontal="center" vertical="center"/>
    </xf>
    <xf numFmtId="0" fontId="80" fillId="0" borderId="0" xfId="0" applyFont="1" applyAlignment="1" applyProtection="1">
      <alignment vertical="center"/>
    </xf>
    <xf numFmtId="0" fontId="82" fillId="0" borderId="0" xfId="0" applyFont="1" applyAlignment="1" applyProtection="1">
      <alignment vertical="center"/>
    </xf>
    <xf numFmtId="0" fontId="0" fillId="11" borderId="0" xfId="0" applyFont="1" applyFill="1" applyBorder="1" applyAlignment="1">
      <alignment horizontal="left" vertical="center"/>
    </xf>
    <xf numFmtId="0" fontId="0" fillId="11" borderId="0" xfId="0" applyFont="1" applyFill="1" applyBorder="1" applyAlignment="1">
      <alignment horizontal="left" vertical="center" wrapText="1"/>
    </xf>
    <xf numFmtId="0" fontId="15" fillId="11" borderId="0" xfId="0" applyFont="1" applyFill="1" applyAlignment="1" applyProtection="1">
      <alignment horizontal="center" vertical="center"/>
    </xf>
    <xf numFmtId="0" fontId="15" fillId="11" borderId="0" xfId="0" applyFont="1" applyFill="1" applyAlignment="1" applyProtection="1">
      <alignment horizontal="left" vertical="center"/>
    </xf>
    <xf numFmtId="0" fontId="18" fillId="0" borderId="0" xfId="0" applyFont="1" applyAlignment="1" applyProtection="1">
      <alignment horizontal="left" vertical="center"/>
    </xf>
    <xf numFmtId="0" fontId="3" fillId="3" borderId="131" xfId="0" applyFont="1" applyFill="1" applyBorder="1" applyAlignment="1">
      <alignment horizontal="left" vertical="center"/>
    </xf>
    <xf numFmtId="0" fontId="3" fillId="3" borderId="132" xfId="0" applyFont="1" applyFill="1" applyBorder="1" applyAlignment="1">
      <alignment horizontal="left" vertical="center"/>
    </xf>
    <xf numFmtId="0" fontId="3" fillId="3" borderId="133" xfId="0" applyFont="1" applyFill="1" applyBorder="1" applyAlignment="1">
      <alignment horizontal="left" vertical="center"/>
    </xf>
    <xf numFmtId="0" fontId="13" fillId="21" borderId="73" xfId="0" applyFont="1" applyFill="1" applyBorder="1" applyAlignment="1">
      <alignment horizontal="left" vertical="center" wrapText="1" indent="1" shrinkToFit="1"/>
    </xf>
    <xf numFmtId="0" fontId="13" fillId="21" borderId="78" xfId="0" applyFont="1" applyFill="1" applyBorder="1" applyAlignment="1">
      <alignment horizontal="left" vertical="center" wrapText="1" indent="1" shrinkToFit="1"/>
    </xf>
    <xf numFmtId="0" fontId="3" fillId="3" borderId="73" xfId="0" applyFont="1" applyFill="1" applyBorder="1" applyAlignment="1">
      <alignment horizontal="left" vertical="center"/>
    </xf>
    <xf numFmtId="0" fontId="3" fillId="3" borderId="78" xfId="0" applyFont="1" applyFill="1" applyBorder="1" applyAlignment="1">
      <alignment horizontal="left" vertical="center"/>
    </xf>
    <xf numFmtId="0" fontId="3" fillId="3" borderId="79" xfId="0" applyFont="1" applyFill="1" applyBorder="1" applyAlignment="1">
      <alignment horizontal="left" vertical="center"/>
    </xf>
    <xf numFmtId="0" fontId="13" fillId="3" borderId="20" xfId="0" applyFont="1" applyFill="1" applyBorder="1" applyAlignment="1">
      <alignment horizontal="left" vertical="center" wrapText="1" shrinkToFit="1"/>
    </xf>
    <xf numFmtId="0" fontId="13" fillId="3" borderId="21" xfId="0" applyFont="1" applyFill="1" applyBorder="1" applyAlignment="1">
      <alignment horizontal="left" vertical="center" wrapText="1" shrinkToFit="1"/>
    </xf>
    <xf numFmtId="0" fontId="13" fillId="3" borderId="6" xfId="0" applyFont="1" applyFill="1" applyBorder="1" applyAlignment="1">
      <alignment horizontal="left" vertical="center" wrapText="1" shrinkToFit="1"/>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47" xfId="0" applyFont="1" applyFill="1" applyBorder="1" applyAlignment="1">
      <alignment horizontal="center" vertical="center"/>
    </xf>
    <xf numFmtId="0" fontId="13" fillId="3" borderId="42" xfId="0" applyFont="1" applyFill="1" applyBorder="1" applyAlignment="1">
      <alignment horizontal="left" vertical="center" wrapText="1" shrinkToFit="1"/>
    </xf>
    <xf numFmtId="0" fontId="13" fillId="3" borderId="16" xfId="0" applyFont="1" applyFill="1" applyBorder="1" applyAlignment="1">
      <alignment horizontal="left" vertical="center" wrapText="1" shrinkToFit="1"/>
    </xf>
    <xf numFmtId="0" fontId="13" fillId="3" borderId="155" xfId="0" applyFont="1" applyFill="1" applyBorder="1" applyAlignment="1">
      <alignment horizontal="left" vertical="center" wrapText="1" shrinkToFit="1"/>
    </xf>
    <xf numFmtId="0" fontId="3" fillId="3" borderId="42"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9" xfId="0" applyFont="1" applyFill="1" applyBorder="1" applyAlignment="1">
      <alignment horizontal="center" vertical="center"/>
    </xf>
    <xf numFmtId="0" fontId="3" fillId="4" borderId="7" xfId="0" applyFont="1" applyFill="1" applyBorder="1" applyAlignment="1">
      <alignment horizontal="center" vertical="center" wrapText="1"/>
    </xf>
    <xf numFmtId="0" fontId="0" fillId="0" borderId="11" xfId="0" applyBorder="1" applyAlignment="1">
      <alignment horizontal="center" vertical="center" wrapText="1"/>
    </xf>
    <xf numFmtId="0" fontId="3" fillId="6" borderId="7"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54" xfId="0" applyFont="1" applyFill="1" applyBorder="1" applyAlignment="1">
      <alignment horizontal="center" vertical="center" wrapText="1"/>
    </xf>
    <xf numFmtId="0" fontId="3" fillId="3" borderId="72"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75" xfId="0" applyFont="1" applyFill="1" applyBorder="1" applyAlignment="1">
      <alignment horizontal="center" vertical="center"/>
    </xf>
    <xf numFmtId="0" fontId="3" fillId="3" borderId="22" xfId="0" applyFont="1" applyFill="1" applyBorder="1" applyAlignment="1">
      <alignment horizontal="left" vertical="center"/>
    </xf>
    <xf numFmtId="0" fontId="3" fillId="3" borderId="10" xfId="0" applyFont="1" applyFill="1" applyBorder="1" applyAlignment="1">
      <alignment horizontal="left" vertical="center"/>
    </xf>
    <xf numFmtId="0" fontId="3" fillId="3" borderId="31" xfId="0" applyFont="1" applyFill="1" applyBorder="1" applyAlignment="1">
      <alignment horizontal="left" vertical="center"/>
    </xf>
    <xf numFmtId="0" fontId="3" fillId="3" borderId="24" xfId="0" applyFont="1" applyFill="1" applyBorder="1" applyAlignment="1">
      <alignment horizontal="left" vertical="center"/>
    </xf>
    <xf numFmtId="0" fontId="3" fillId="3" borderId="0" xfId="0" applyFont="1" applyFill="1" applyBorder="1" applyAlignment="1">
      <alignment horizontal="left" vertical="center"/>
    </xf>
    <xf numFmtId="0" fontId="3" fillId="3" borderId="12" xfId="0" applyFont="1" applyFill="1" applyBorder="1" applyAlignment="1">
      <alignment horizontal="left" vertical="center"/>
    </xf>
    <xf numFmtId="0" fontId="3" fillId="3" borderId="23" xfId="0" applyFont="1" applyFill="1" applyBorder="1" applyAlignment="1">
      <alignment horizontal="left" vertical="center"/>
    </xf>
    <xf numFmtId="0" fontId="3" fillId="3" borderId="18" xfId="0" applyFont="1" applyFill="1" applyBorder="1" applyAlignment="1">
      <alignment horizontal="left" vertical="center"/>
    </xf>
    <xf numFmtId="0" fontId="3" fillId="3" borderId="30" xfId="0" applyFont="1" applyFill="1" applyBorder="1" applyAlignment="1">
      <alignment horizontal="left" vertical="center"/>
    </xf>
    <xf numFmtId="0" fontId="3" fillId="3" borderId="3" xfId="0" applyFont="1" applyFill="1" applyBorder="1" applyAlignment="1">
      <alignment vertical="center" shrinkToFit="1"/>
    </xf>
    <xf numFmtId="0" fontId="3" fillId="3" borderId="29" xfId="0" applyFont="1" applyFill="1" applyBorder="1" applyAlignment="1">
      <alignment vertical="center" shrinkToFit="1"/>
    </xf>
    <xf numFmtId="0" fontId="3" fillId="3" borderId="3" xfId="0" applyFont="1" applyFill="1" applyBorder="1" applyAlignment="1">
      <alignment horizontal="left" vertical="center" indent="1"/>
    </xf>
    <xf numFmtId="0" fontId="3" fillId="3" borderId="29" xfId="0" applyFont="1" applyFill="1" applyBorder="1" applyAlignment="1">
      <alignment horizontal="left" vertical="center" indent="1"/>
    </xf>
    <xf numFmtId="0" fontId="3" fillId="3" borderId="74" xfId="0" applyFont="1" applyFill="1" applyBorder="1" applyAlignment="1">
      <alignment horizontal="left" vertical="center" indent="1"/>
    </xf>
    <xf numFmtId="0" fontId="3" fillId="3" borderId="90" xfId="0" applyFont="1" applyFill="1" applyBorder="1" applyAlignment="1">
      <alignment horizontal="left" vertical="center" indent="1"/>
    </xf>
    <xf numFmtId="0" fontId="3" fillId="3" borderId="77" xfId="0" applyFont="1" applyFill="1" applyBorder="1" applyAlignment="1">
      <alignment horizontal="left" vertical="center" indent="1"/>
    </xf>
    <xf numFmtId="0" fontId="3" fillId="3" borderId="127" xfId="0" applyFont="1" applyFill="1" applyBorder="1" applyAlignment="1">
      <alignment horizontal="left" vertical="center" indent="1"/>
    </xf>
    <xf numFmtId="0" fontId="3" fillId="3" borderId="48" xfId="0" applyFont="1" applyFill="1" applyBorder="1" applyAlignment="1">
      <alignment horizontal="left" vertical="center" indent="1"/>
    </xf>
    <xf numFmtId="0" fontId="3" fillId="3" borderId="49" xfId="0" applyFont="1" applyFill="1" applyBorder="1" applyAlignment="1">
      <alignment horizontal="left" vertical="center" indent="1"/>
    </xf>
    <xf numFmtId="0" fontId="3" fillId="3" borderId="51" xfId="0" applyFont="1" applyFill="1" applyBorder="1" applyAlignment="1">
      <alignment horizontal="left" vertical="center" indent="1"/>
    </xf>
    <xf numFmtId="0" fontId="3" fillId="3" borderId="7" xfId="0" applyFont="1" applyFill="1" applyBorder="1" applyAlignment="1">
      <alignment horizontal="left" vertical="center" indent="1"/>
    </xf>
    <xf numFmtId="0" fontId="3" fillId="3" borderId="124" xfId="0" applyFont="1" applyFill="1" applyBorder="1" applyAlignment="1">
      <alignment horizontal="left" vertical="center" indent="1"/>
    </xf>
    <xf numFmtId="0" fontId="13" fillId="21" borderId="20" xfId="0" applyFont="1" applyFill="1" applyBorder="1" applyAlignment="1">
      <alignment horizontal="left" vertical="center" wrapText="1" shrinkToFit="1"/>
    </xf>
    <xf numFmtId="0" fontId="13" fillId="21" borderId="21" xfId="0" applyFont="1" applyFill="1" applyBorder="1" applyAlignment="1">
      <alignment horizontal="left" vertical="center" wrapText="1" shrinkToFit="1"/>
    </xf>
    <xf numFmtId="0" fontId="13" fillId="21" borderId="6" xfId="0" applyFont="1" applyFill="1" applyBorder="1" applyAlignment="1">
      <alignment horizontal="left" vertical="center" wrapText="1" shrinkToFit="1"/>
    </xf>
    <xf numFmtId="0" fontId="12" fillId="0" borderId="0" xfId="0" applyFont="1" applyFill="1" applyBorder="1" applyAlignment="1">
      <alignment horizontal="center" vertical="top"/>
    </xf>
    <xf numFmtId="0" fontId="12" fillId="0" borderId="0" xfId="0" applyFont="1" applyFill="1" applyBorder="1" applyAlignment="1">
      <alignment horizontal="center" vertical="top" wrapText="1"/>
    </xf>
    <xf numFmtId="176" fontId="5" fillId="13" borderId="64" xfId="0" applyNumberFormat="1" applyFont="1" applyFill="1" applyBorder="1" applyAlignment="1" applyProtection="1">
      <alignment horizontal="left" vertical="center" indent="1" shrinkToFit="1"/>
      <protection locked="0"/>
    </xf>
    <xf numFmtId="176" fontId="5" fillId="13" borderId="65" xfId="0" applyNumberFormat="1" applyFont="1" applyFill="1" applyBorder="1" applyAlignment="1" applyProtection="1">
      <alignment horizontal="left" vertical="center" indent="1" shrinkToFit="1"/>
      <protection locked="0"/>
    </xf>
    <xf numFmtId="176" fontId="5" fillId="13" borderId="68" xfId="0" applyNumberFormat="1" applyFont="1" applyFill="1" applyBorder="1" applyAlignment="1" applyProtection="1">
      <alignment horizontal="left" vertical="center" indent="1" shrinkToFit="1"/>
      <protection locked="0"/>
    </xf>
    <xf numFmtId="0" fontId="3" fillId="3" borderId="64" xfId="0" applyFont="1" applyFill="1" applyBorder="1" applyAlignment="1">
      <alignment horizontal="center" vertical="center" shrinkToFit="1"/>
    </xf>
    <xf numFmtId="0" fontId="3" fillId="3" borderId="65" xfId="0" applyFont="1" applyFill="1" applyBorder="1" applyAlignment="1">
      <alignment horizontal="center" vertical="center" shrinkToFit="1"/>
    </xf>
    <xf numFmtId="0" fontId="3" fillId="3" borderId="68" xfId="0" applyFont="1" applyFill="1" applyBorder="1" applyAlignment="1">
      <alignment horizontal="center" vertical="center" shrinkToFit="1"/>
    </xf>
    <xf numFmtId="0" fontId="3" fillId="3" borderId="49" xfId="0" applyFont="1" applyFill="1" applyBorder="1" applyAlignment="1">
      <alignment horizontal="center" vertical="center" shrinkToFit="1"/>
    </xf>
    <xf numFmtId="0" fontId="3" fillId="3" borderId="50" xfId="0" applyFont="1" applyFill="1" applyBorder="1" applyAlignment="1">
      <alignment horizontal="center" vertical="center" shrinkToFit="1"/>
    </xf>
    <xf numFmtId="176" fontId="30" fillId="0" borderId="0" xfId="0" applyNumberFormat="1" applyFont="1" applyFill="1" applyBorder="1" applyAlignment="1">
      <alignment horizontal="left" vertical="top" wrapText="1" indent="1"/>
    </xf>
    <xf numFmtId="176" fontId="30" fillId="0" borderId="12" xfId="0" applyNumberFormat="1" applyFont="1" applyFill="1" applyBorder="1" applyAlignment="1">
      <alignment horizontal="left" vertical="top" wrapText="1" indent="1"/>
    </xf>
    <xf numFmtId="0" fontId="3" fillId="3" borderId="48" xfId="0" applyFont="1" applyFill="1" applyBorder="1" applyAlignment="1">
      <alignment horizontal="center"/>
    </xf>
    <xf numFmtId="0" fontId="3" fillId="3" borderId="49" xfId="0" applyFont="1" applyFill="1" applyBorder="1" applyAlignment="1">
      <alignment horizontal="center"/>
    </xf>
    <xf numFmtId="0" fontId="3" fillId="3" borderId="51" xfId="0" applyFont="1" applyFill="1" applyBorder="1" applyAlignment="1">
      <alignment horizontal="center"/>
    </xf>
    <xf numFmtId="0" fontId="3" fillId="3" borderId="64" xfId="0" applyFont="1" applyFill="1" applyBorder="1" applyAlignment="1">
      <alignment horizontal="center"/>
    </xf>
    <xf numFmtId="0" fontId="3" fillId="3" borderId="65" xfId="0" applyFont="1" applyFill="1" applyBorder="1" applyAlignment="1">
      <alignment horizontal="center"/>
    </xf>
    <xf numFmtId="0" fontId="3" fillId="3" borderId="66" xfId="0" applyFont="1" applyFill="1" applyBorder="1" applyAlignment="1">
      <alignment horizontal="center"/>
    </xf>
    <xf numFmtId="0" fontId="12" fillId="0" borderId="0" xfId="0" applyFont="1" applyFill="1" applyBorder="1" applyAlignment="1">
      <alignment horizontal="center" vertical="center" wrapText="1"/>
    </xf>
    <xf numFmtId="0" fontId="10" fillId="0" borderId="0" xfId="0" applyFont="1" applyFill="1" applyBorder="1" applyAlignment="1">
      <alignment horizontal="left" vertical="center" wrapText="1" indent="1"/>
    </xf>
    <xf numFmtId="176" fontId="10" fillId="0" borderId="0" xfId="0" applyNumberFormat="1" applyFont="1" applyFill="1" applyBorder="1" applyAlignment="1">
      <alignment horizontal="left" vertical="top" wrapText="1" indent="1"/>
    </xf>
    <xf numFmtId="176" fontId="10" fillId="0" borderId="12" xfId="0" applyNumberFormat="1" applyFont="1" applyFill="1" applyBorder="1" applyAlignment="1">
      <alignment horizontal="left" vertical="top" wrapText="1" indent="1"/>
    </xf>
    <xf numFmtId="0" fontId="10" fillId="0" borderId="0" xfId="0" applyFont="1" applyFill="1" applyBorder="1" applyAlignment="1">
      <alignment horizontal="left" vertical="center" wrapText="1"/>
    </xf>
    <xf numFmtId="0" fontId="0" fillId="0" borderId="0" xfId="0" applyAlignment="1">
      <alignment wrapText="1"/>
    </xf>
    <xf numFmtId="0" fontId="12" fillId="0" borderId="24" xfId="0" applyFont="1" applyFill="1" applyBorder="1" applyAlignment="1">
      <alignment horizontal="center" vertical="top"/>
    </xf>
    <xf numFmtId="0" fontId="0" fillId="0" borderId="24" xfId="0" applyBorder="1" applyAlignment="1">
      <alignment horizontal="center" vertical="top"/>
    </xf>
    <xf numFmtId="0" fontId="10" fillId="0" borderId="0" xfId="0" applyFont="1" applyFill="1" applyBorder="1" applyAlignment="1" applyProtection="1">
      <alignment horizontal="left" vertical="center" wrapText="1" indent="1"/>
    </xf>
    <xf numFmtId="0" fontId="0" fillId="0" borderId="0" xfId="0" applyAlignment="1">
      <alignment horizontal="left" vertical="center" wrapText="1"/>
    </xf>
    <xf numFmtId="0" fontId="0" fillId="0" borderId="12" xfId="0" applyBorder="1" applyAlignment="1">
      <alignment horizontal="left" vertical="center" wrapText="1"/>
    </xf>
    <xf numFmtId="0" fontId="3" fillId="12" borderId="148" xfId="0" applyFont="1" applyFill="1" applyBorder="1" applyAlignment="1">
      <alignment horizontal="center" vertical="center"/>
    </xf>
    <xf numFmtId="0" fontId="19" fillId="3" borderId="100" xfId="0" applyFont="1" applyFill="1" applyBorder="1" applyAlignment="1" applyProtection="1">
      <alignment horizontal="right" vertical="center"/>
    </xf>
    <xf numFmtId="0" fontId="19" fillId="3" borderId="101" xfId="0" applyFont="1" applyFill="1" applyBorder="1" applyAlignment="1" applyProtection="1">
      <alignment horizontal="right" vertical="center"/>
    </xf>
    <xf numFmtId="0" fontId="3" fillId="12" borderId="131" xfId="0" applyFont="1" applyFill="1" applyBorder="1" applyAlignment="1">
      <alignment horizontal="center" vertical="center"/>
    </xf>
    <xf numFmtId="0" fontId="3" fillId="12" borderId="149" xfId="0" applyFont="1" applyFill="1" applyBorder="1" applyAlignment="1">
      <alignment horizontal="center" vertical="center"/>
    </xf>
    <xf numFmtId="0" fontId="3" fillId="3" borderId="3" xfId="0" applyFont="1" applyFill="1" applyBorder="1" applyAlignment="1">
      <alignment horizontal="center"/>
    </xf>
    <xf numFmtId="0" fontId="3" fillId="3" borderId="6" xfId="0" applyFont="1" applyFill="1" applyBorder="1" applyAlignment="1">
      <alignment horizontal="center" vertical="center"/>
    </xf>
    <xf numFmtId="0" fontId="3" fillId="3" borderId="3" xfId="0" applyFont="1" applyFill="1" applyBorder="1" applyAlignment="1">
      <alignment horizontal="center" vertical="center"/>
    </xf>
    <xf numFmtId="0" fontId="13" fillId="21" borderId="72" xfId="0" applyFont="1" applyFill="1" applyBorder="1" applyAlignment="1">
      <alignment horizontal="left" vertical="center" wrapText="1" indent="1" shrinkToFit="1"/>
    </xf>
    <xf numFmtId="0" fontId="13" fillId="21" borderId="70" xfId="0" applyFont="1" applyFill="1" applyBorder="1" applyAlignment="1">
      <alignment horizontal="left" vertical="center" wrapText="1" indent="1" shrinkToFit="1"/>
    </xf>
    <xf numFmtId="0" fontId="13" fillId="21" borderId="128" xfId="0" applyFont="1" applyFill="1" applyBorder="1" applyAlignment="1">
      <alignment horizontal="center" vertical="center" wrapText="1" shrinkToFit="1"/>
    </xf>
    <xf numFmtId="0" fontId="13" fillId="21" borderId="129" xfId="0" applyFont="1" applyFill="1" applyBorder="1" applyAlignment="1">
      <alignment horizontal="center" vertical="center" wrapText="1" shrinkToFit="1"/>
    </xf>
    <xf numFmtId="0" fontId="3" fillId="3" borderId="20" xfId="0" applyFont="1" applyFill="1" applyBorder="1" applyAlignment="1">
      <alignment horizontal="left" vertical="center" indent="1"/>
    </xf>
    <xf numFmtId="0" fontId="3" fillId="3" borderId="21" xfId="0" applyFont="1" applyFill="1" applyBorder="1" applyAlignment="1">
      <alignment horizontal="left" vertical="center" indent="1"/>
    </xf>
    <xf numFmtId="0" fontId="3" fillId="3" borderId="47" xfId="0" applyFont="1" applyFill="1" applyBorder="1" applyAlignment="1">
      <alignment horizontal="left" vertical="center" indent="1"/>
    </xf>
    <xf numFmtId="0" fontId="3" fillId="8" borderId="43" xfId="0" applyFont="1" applyFill="1" applyBorder="1" applyAlignment="1">
      <alignment horizontal="center" vertical="center" shrinkToFit="1"/>
    </xf>
    <xf numFmtId="0" fontId="3" fillId="8" borderId="44" xfId="0" applyFont="1" applyFill="1" applyBorder="1" applyAlignment="1">
      <alignment horizontal="center" vertical="center" shrinkToFit="1"/>
    </xf>
    <xf numFmtId="0" fontId="3" fillId="8" borderId="46" xfId="0" applyFont="1" applyFill="1" applyBorder="1" applyAlignment="1">
      <alignment horizontal="center" vertical="center" shrinkToFit="1"/>
    </xf>
    <xf numFmtId="0" fontId="3" fillId="4" borderId="27" xfId="0" applyFont="1" applyFill="1" applyBorder="1" applyAlignment="1">
      <alignment horizontal="center" vertical="center"/>
    </xf>
    <xf numFmtId="0" fontId="3" fillId="4" borderId="52" xfId="0" applyFont="1" applyFill="1" applyBorder="1" applyAlignment="1">
      <alignment horizontal="center" vertical="center"/>
    </xf>
    <xf numFmtId="0" fontId="5" fillId="7" borderId="150" xfId="0" applyFont="1" applyFill="1" applyBorder="1" applyAlignment="1" applyProtection="1">
      <alignment horizontal="center" vertical="center"/>
      <protection locked="0"/>
    </xf>
    <xf numFmtId="0" fontId="5" fillId="7" borderId="152" xfId="0" applyFont="1" applyFill="1" applyBorder="1" applyAlignment="1" applyProtection="1">
      <alignment horizontal="center" vertical="center"/>
      <protection locked="0"/>
    </xf>
    <xf numFmtId="0" fontId="5" fillId="7" borderId="151" xfId="0" applyFont="1" applyFill="1" applyBorder="1" applyAlignment="1" applyProtection="1">
      <alignment horizontal="center" vertical="center"/>
      <protection locked="0"/>
    </xf>
    <xf numFmtId="0" fontId="3" fillId="21" borderId="20" xfId="0" applyFont="1" applyFill="1" applyBorder="1" applyAlignment="1" applyProtection="1">
      <alignment horizontal="center" vertical="center"/>
      <protection locked="0"/>
    </xf>
    <xf numFmtId="0" fontId="3" fillId="21" borderId="21" xfId="0" applyFont="1" applyFill="1" applyBorder="1" applyAlignment="1" applyProtection="1">
      <alignment horizontal="center" vertical="center"/>
      <protection locked="0"/>
    </xf>
    <xf numFmtId="0" fontId="3" fillId="21" borderId="6" xfId="0" applyFont="1" applyFill="1" applyBorder="1" applyAlignment="1" applyProtection="1">
      <alignment horizontal="center" vertical="center"/>
      <protection locked="0"/>
    </xf>
    <xf numFmtId="0" fontId="3" fillId="3" borderId="11" xfId="0" applyFont="1" applyFill="1" applyBorder="1" applyAlignment="1">
      <alignment horizontal="left" vertical="center" indent="1"/>
    </xf>
    <xf numFmtId="0" fontId="3" fillId="3" borderId="98" xfId="0" applyFont="1" applyFill="1" applyBorder="1" applyAlignment="1">
      <alignment horizontal="left" vertical="center" indent="1"/>
    </xf>
    <xf numFmtId="0" fontId="3" fillId="3" borderId="14" xfId="0" applyFont="1" applyFill="1" applyBorder="1" applyAlignment="1">
      <alignment horizontal="left" vertical="center" indent="1"/>
    </xf>
    <xf numFmtId="0" fontId="3" fillId="3" borderId="37" xfId="0" applyFont="1" applyFill="1" applyBorder="1" applyAlignment="1">
      <alignment horizontal="left" vertical="center" indent="1"/>
    </xf>
    <xf numFmtId="0" fontId="3" fillId="8" borderId="43" xfId="0" applyFont="1" applyFill="1" applyBorder="1" applyAlignment="1">
      <alignment horizontal="center"/>
    </xf>
    <xf numFmtId="0" fontId="3" fillId="8" borderId="44" xfId="0" applyFont="1" applyFill="1" applyBorder="1" applyAlignment="1">
      <alignment horizontal="center"/>
    </xf>
    <xf numFmtId="0" fontId="3" fillId="8" borderId="45" xfId="0" applyFont="1" applyFill="1" applyBorder="1" applyAlignment="1">
      <alignment horizontal="center"/>
    </xf>
    <xf numFmtId="0" fontId="3" fillId="3" borderId="20"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6" xfId="0" applyFont="1" applyFill="1" applyBorder="1" applyAlignment="1">
      <alignment horizontal="left" vertical="center" wrapText="1"/>
    </xf>
    <xf numFmtId="0" fontId="13" fillId="21" borderId="72" xfId="0" applyFont="1" applyFill="1" applyBorder="1" applyAlignment="1">
      <alignment horizontal="left" vertical="center" wrapText="1" shrinkToFit="1"/>
    </xf>
    <xf numFmtId="0" fontId="13" fillId="21" borderId="70" xfId="0" applyFont="1" applyFill="1" applyBorder="1" applyAlignment="1">
      <alignment horizontal="left" vertical="center" wrapText="1" shrinkToFit="1"/>
    </xf>
    <xf numFmtId="0" fontId="13" fillId="21" borderId="71" xfId="0" applyFont="1" applyFill="1" applyBorder="1" applyAlignment="1">
      <alignment horizontal="left" vertical="center" wrapText="1" shrinkToFit="1"/>
    </xf>
    <xf numFmtId="0" fontId="3" fillId="3" borderId="22" xfId="0" applyFont="1" applyFill="1" applyBorder="1" applyAlignment="1">
      <alignment horizontal="left" vertical="center" wrapText="1"/>
    </xf>
    <xf numFmtId="38" fontId="3" fillId="21" borderId="20" xfId="1" applyFont="1" applyFill="1" applyBorder="1" applyAlignment="1" applyProtection="1">
      <alignment horizontal="center" vertical="center"/>
      <protection locked="0"/>
    </xf>
    <xf numFmtId="38" fontId="3" fillId="21" borderId="21" xfId="1" applyFont="1" applyFill="1" applyBorder="1" applyAlignment="1" applyProtection="1">
      <alignment horizontal="center" vertical="center"/>
      <protection locked="0"/>
    </xf>
    <xf numFmtId="38" fontId="3" fillId="21" borderId="6" xfId="1" applyFont="1" applyFill="1" applyBorder="1" applyAlignment="1" applyProtection="1">
      <alignment horizontal="center" vertical="center"/>
      <protection locked="0"/>
    </xf>
    <xf numFmtId="0" fontId="19" fillId="21" borderId="20" xfId="0" applyFont="1" applyFill="1" applyBorder="1" applyAlignment="1" applyProtection="1">
      <alignment horizontal="center" vertical="center" shrinkToFit="1"/>
      <protection locked="0"/>
    </xf>
    <xf numFmtId="0" fontId="19" fillId="21" borderId="21" xfId="0" applyFont="1" applyFill="1" applyBorder="1" applyAlignment="1" applyProtection="1">
      <alignment horizontal="center" vertical="center" shrinkToFit="1"/>
      <protection locked="0"/>
    </xf>
    <xf numFmtId="0" fontId="19" fillId="21" borderId="6" xfId="0" applyFont="1" applyFill="1" applyBorder="1" applyAlignment="1" applyProtection="1">
      <alignment horizontal="center" vertical="center" shrinkToFit="1"/>
      <protection locked="0"/>
    </xf>
    <xf numFmtId="0" fontId="3" fillId="4" borderId="33" xfId="0" applyFont="1" applyFill="1" applyBorder="1" applyAlignment="1">
      <alignment horizontal="center" vertical="center"/>
    </xf>
    <xf numFmtId="0" fontId="3" fillId="4" borderId="34" xfId="0" applyFont="1" applyFill="1" applyBorder="1" applyAlignment="1">
      <alignment horizontal="center" vertical="center"/>
    </xf>
    <xf numFmtId="0" fontId="7" fillId="3" borderId="14" xfId="0" applyFont="1" applyFill="1" applyBorder="1" applyAlignment="1">
      <alignment horizontal="left" vertical="center"/>
    </xf>
    <xf numFmtId="0" fontId="7" fillId="3" borderId="37" xfId="0" applyFont="1" applyFill="1" applyBorder="1" applyAlignment="1">
      <alignment horizontal="left" vertical="center"/>
    </xf>
    <xf numFmtId="0" fontId="7" fillId="3" borderId="6" xfId="0" applyFont="1" applyFill="1" applyBorder="1" applyAlignment="1">
      <alignment horizontal="left" vertical="center"/>
    </xf>
    <xf numFmtId="0" fontId="7" fillId="3" borderId="3" xfId="0" applyFont="1" applyFill="1" applyBorder="1" applyAlignment="1">
      <alignment horizontal="left" vertical="center"/>
    </xf>
    <xf numFmtId="0" fontId="7" fillId="3" borderId="29" xfId="0" applyFont="1" applyFill="1" applyBorder="1" applyAlignment="1">
      <alignment horizontal="left" vertical="center"/>
    </xf>
    <xf numFmtId="0" fontId="19" fillId="3" borderId="3" xfId="0" applyFont="1" applyFill="1" applyBorder="1" applyAlignment="1">
      <alignment horizontal="left" vertical="center"/>
    </xf>
    <xf numFmtId="0" fontId="19" fillId="3" borderId="29" xfId="0" applyFont="1" applyFill="1" applyBorder="1" applyAlignment="1">
      <alignment horizontal="left" vertical="center"/>
    </xf>
    <xf numFmtId="0" fontId="3" fillId="3" borderId="3" xfId="0" applyFont="1" applyFill="1" applyBorder="1" applyAlignment="1">
      <alignment horizontal="left" vertical="center" shrinkToFit="1"/>
    </xf>
    <xf numFmtId="0" fontId="3" fillId="3" borderId="29" xfId="0" applyFont="1" applyFill="1" applyBorder="1" applyAlignment="1">
      <alignment horizontal="left" vertical="center" shrinkToFit="1"/>
    </xf>
    <xf numFmtId="0" fontId="3" fillId="3" borderId="6" xfId="0" applyFont="1" applyFill="1" applyBorder="1" applyAlignment="1">
      <alignment horizontal="left" vertical="center" indent="1" shrinkToFit="1"/>
    </xf>
    <xf numFmtId="0" fontId="3" fillId="3" borderId="3" xfId="0" applyFont="1" applyFill="1" applyBorder="1" applyAlignment="1">
      <alignment horizontal="left" vertical="center" indent="1" shrinkToFit="1"/>
    </xf>
    <xf numFmtId="0" fontId="3" fillId="3" borderId="6" xfId="0" applyFont="1" applyFill="1" applyBorder="1" applyAlignment="1">
      <alignment horizontal="left" vertical="center"/>
    </xf>
    <xf numFmtId="0" fontId="3" fillId="3" borderId="3" xfId="0" applyFont="1" applyFill="1" applyBorder="1" applyAlignment="1">
      <alignment horizontal="left" vertical="center"/>
    </xf>
    <xf numFmtId="0" fontId="3" fillId="3" borderId="29" xfId="0" applyFont="1" applyFill="1" applyBorder="1" applyAlignment="1">
      <alignment horizontal="left" vertical="center"/>
    </xf>
    <xf numFmtId="0" fontId="5" fillId="7" borderId="150" xfId="0" applyFont="1" applyFill="1" applyBorder="1" applyAlignment="1">
      <alignment horizontal="center" vertical="center"/>
    </xf>
    <xf numFmtId="0" fontId="5" fillId="7" borderId="151" xfId="0" applyFont="1" applyFill="1" applyBorder="1" applyAlignment="1">
      <alignment horizontal="center" vertical="center"/>
    </xf>
    <xf numFmtId="0" fontId="3" fillId="4" borderId="99"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147" xfId="0" applyFont="1" applyFill="1" applyBorder="1" applyAlignment="1">
      <alignment horizontal="center" vertical="center"/>
    </xf>
    <xf numFmtId="176" fontId="5" fillId="11" borderId="80" xfId="0" applyNumberFormat="1" applyFont="1" applyFill="1" applyBorder="1" applyAlignment="1">
      <alignment horizontal="left" vertical="center" indent="2"/>
    </xf>
    <xf numFmtId="176" fontId="5" fillId="11" borderId="81" xfId="0" applyNumberFormat="1" applyFont="1" applyFill="1" applyBorder="1" applyAlignment="1">
      <alignment horizontal="left" vertical="center" indent="2"/>
    </xf>
    <xf numFmtId="176" fontId="5" fillId="11" borderId="86" xfId="0" applyNumberFormat="1" applyFont="1" applyFill="1" applyBorder="1" applyAlignment="1">
      <alignment horizontal="left" vertical="center" indent="2"/>
    </xf>
    <xf numFmtId="0" fontId="5" fillId="11" borderId="80" xfId="0" applyFont="1" applyFill="1" applyBorder="1" applyAlignment="1" applyProtection="1">
      <alignment horizontal="left" vertical="center" indent="2"/>
      <protection locked="0"/>
    </xf>
    <xf numFmtId="0" fontId="5" fillId="11" borderId="81" xfId="0" applyFont="1" applyFill="1" applyBorder="1" applyAlignment="1" applyProtection="1">
      <alignment horizontal="left" vertical="center" indent="2"/>
      <protection locked="0"/>
    </xf>
    <xf numFmtId="0" fontId="5" fillId="11" borderId="86" xfId="0" applyFont="1" applyFill="1" applyBorder="1" applyAlignment="1" applyProtection="1">
      <alignment horizontal="left" vertical="center" indent="2"/>
      <protection locked="0"/>
    </xf>
    <xf numFmtId="0" fontId="5" fillId="11" borderId="5" xfId="0" applyFont="1" applyFill="1" applyBorder="1" applyAlignment="1" applyProtection="1">
      <alignment horizontal="left" vertical="center" indent="2"/>
      <protection locked="0"/>
    </xf>
    <xf numFmtId="0" fontId="5" fillId="11" borderId="16" xfId="0" applyFont="1" applyFill="1" applyBorder="1" applyAlignment="1" applyProtection="1">
      <alignment horizontal="left" vertical="center" indent="2"/>
      <protection locked="0"/>
    </xf>
    <xf numFmtId="0" fontId="5" fillId="11" borderId="9" xfId="0" applyFont="1" applyFill="1" applyBorder="1" applyAlignment="1" applyProtection="1">
      <alignment horizontal="left" vertical="center" indent="2"/>
      <protection locked="0"/>
    </xf>
    <xf numFmtId="0" fontId="5" fillId="7" borderId="153" xfId="0" applyFont="1" applyFill="1" applyBorder="1" applyAlignment="1" applyProtection="1">
      <alignment horizontal="center" vertical="center"/>
      <protection locked="0"/>
    </xf>
    <xf numFmtId="0" fontId="5" fillId="7" borderId="0" xfId="0" applyFont="1" applyFill="1" applyBorder="1" applyAlignment="1" applyProtection="1">
      <alignment horizontal="center" vertical="center"/>
      <protection locked="0"/>
    </xf>
    <xf numFmtId="0" fontId="5" fillId="7" borderId="154" xfId="0" applyFont="1" applyFill="1" applyBorder="1" applyAlignment="1" applyProtection="1">
      <alignment horizontal="center" vertical="center"/>
      <protection locked="0"/>
    </xf>
    <xf numFmtId="0" fontId="3" fillId="3" borderId="13" xfId="0" applyFont="1" applyFill="1" applyBorder="1" applyAlignment="1">
      <alignment horizontal="left" vertical="center" indent="3"/>
    </xf>
    <xf numFmtId="0" fontId="3" fillId="3" borderId="11" xfId="0" applyFont="1" applyFill="1" applyBorder="1" applyAlignment="1">
      <alignment horizontal="left" vertical="center" indent="3"/>
    </xf>
    <xf numFmtId="176" fontId="5" fillId="11" borderId="81" xfId="0" applyNumberFormat="1" applyFont="1" applyFill="1" applyBorder="1" applyAlignment="1" applyProtection="1">
      <alignment horizontal="center" vertical="center"/>
      <protection locked="0"/>
    </xf>
    <xf numFmtId="176" fontId="5" fillId="11" borderId="86" xfId="0" applyNumberFormat="1" applyFont="1" applyFill="1" applyBorder="1" applyAlignment="1" applyProtection="1">
      <alignment horizontal="center" vertical="center"/>
      <protection locked="0"/>
    </xf>
    <xf numFmtId="49" fontId="5" fillId="11" borderId="80" xfId="0" applyNumberFormat="1" applyFont="1" applyFill="1" applyBorder="1" applyAlignment="1">
      <alignment horizontal="center" vertical="center"/>
    </xf>
    <xf numFmtId="49" fontId="5" fillId="11" borderId="86" xfId="0" applyNumberFormat="1" applyFont="1" applyFill="1" applyBorder="1" applyAlignment="1">
      <alignment horizontal="center" vertical="center"/>
    </xf>
    <xf numFmtId="177" fontId="35" fillId="3" borderId="18" xfId="0" applyNumberFormat="1" applyFont="1" applyFill="1" applyBorder="1" applyAlignment="1">
      <alignment horizontal="center" vertical="top"/>
    </xf>
    <xf numFmtId="177" fontId="35" fillId="3" borderId="17" xfId="0" applyNumberFormat="1" applyFont="1" applyFill="1" applyBorder="1" applyAlignment="1">
      <alignment horizontal="center" vertical="top"/>
    </xf>
    <xf numFmtId="177" fontId="35" fillId="3" borderId="23" xfId="0" applyNumberFormat="1" applyFont="1" applyFill="1" applyBorder="1" applyAlignment="1">
      <alignment horizontal="center" vertical="top"/>
    </xf>
    <xf numFmtId="176" fontId="3" fillId="21" borderId="22" xfId="0" applyNumberFormat="1" applyFont="1" applyFill="1" applyBorder="1" applyAlignment="1" applyProtection="1">
      <alignment horizontal="center" vertical="center"/>
      <protection locked="0"/>
    </xf>
    <xf numFmtId="176" fontId="3" fillId="21" borderId="10" xfId="0" applyNumberFormat="1" applyFont="1" applyFill="1" applyBorder="1" applyAlignment="1" applyProtection="1">
      <alignment horizontal="center" vertical="center"/>
      <protection locked="0"/>
    </xf>
    <xf numFmtId="176" fontId="3" fillId="21" borderId="0" xfId="0" applyNumberFormat="1" applyFont="1" applyFill="1" applyBorder="1" applyAlignment="1" applyProtection="1">
      <alignment horizontal="center" vertical="center"/>
      <protection locked="0"/>
    </xf>
    <xf numFmtId="177" fontId="26" fillId="3" borderId="0" xfId="0" applyNumberFormat="1" applyFont="1" applyFill="1" applyBorder="1" applyAlignment="1">
      <alignment horizontal="center" vertical="center"/>
    </xf>
    <xf numFmtId="0" fontId="3" fillId="9" borderId="24" xfId="0" applyFont="1" applyFill="1" applyBorder="1" applyAlignment="1">
      <alignment horizontal="center" vertical="center"/>
    </xf>
    <xf numFmtId="0" fontId="3" fillId="9" borderId="0" xfId="0" applyFont="1" applyFill="1" applyBorder="1" applyAlignment="1">
      <alignment horizontal="center" vertical="center"/>
    </xf>
    <xf numFmtId="0" fontId="3" fillId="3" borderId="20" xfId="0" applyFont="1" applyFill="1" applyBorder="1" applyAlignment="1">
      <alignment vertical="center" shrinkToFit="1"/>
    </xf>
    <xf numFmtId="0" fontId="3" fillId="3" borderId="21" xfId="0" applyFont="1" applyFill="1" applyBorder="1" applyAlignment="1">
      <alignment vertical="center" shrinkToFit="1"/>
    </xf>
    <xf numFmtId="0" fontId="3" fillId="3" borderId="47" xfId="0" applyFont="1" applyFill="1" applyBorder="1" applyAlignment="1">
      <alignment vertical="center" shrinkToFit="1"/>
    </xf>
    <xf numFmtId="0" fontId="19" fillId="2" borderId="3" xfId="0" applyFont="1" applyFill="1" applyBorder="1" applyAlignment="1">
      <alignment horizontal="left" vertical="center" indent="1"/>
    </xf>
    <xf numFmtId="0" fontId="19" fillId="3" borderId="7" xfId="0" applyFont="1" applyFill="1" applyBorder="1" applyAlignment="1">
      <alignment horizontal="left" vertical="center" indent="1"/>
    </xf>
    <xf numFmtId="0" fontId="19" fillId="3" borderId="3" xfId="0" applyFont="1" applyFill="1" applyBorder="1" applyAlignment="1">
      <alignment horizontal="left" vertical="center" indent="1"/>
    </xf>
    <xf numFmtId="0" fontId="3" fillId="3" borderId="20" xfId="0" applyFont="1" applyFill="1" applyBorder="1" applyAlignment="1">
      <alignment horizontal="left" vertical="center" shrinkToFit="1"/>
    </xf>
    <xf numFmtId="0" fontId="3" fillId="3" borderId="21" xfId="0" applyFont="1" applyFill="1" applyBorder="1" applyAlignment="1">
      <alignment horizontal="left" vertical="center" shrinkToFit="1"/>
    </xf>
    <xf numFmtId="0" fontId="3" fillId="3" borderId="47" xfId="0" applyFont="1" applyFill="1" applyBorder="1" applyAlignment="1">
      <alignment horizontal="left" vertical="center" shrinkToFit="1"/>
    </xf>
    <xf numFmtId="0" fontId="3" fillId="4" borderId="36" xfId="0" applyFont="1" applyFill="1" applyBorder="1" applyAlignment="1">
      <alignment horizontal="center" vertical="center"/>
    </xf>
    <xf numFmtId="0" fontId="0" fillId="0" borderId="21" xfId="0" applyBorder="1" applyAlignment="1">
      <alignment horizontal="left" vertical="center" wrapText="1" shrinkToFit="1"/>
    </xf>
    <xf numFmtId="0" fontId="0" fillId="0" borderId="6" xfId="0" applyBorder="1" applyAlignment="1">
      <alignment horizontal="left" vertical="center" wrapText="1" shrinkToFit="1"/>
    </xf>
    <xf numFmtId="0" fontId="0" fillId="0" borderId="21" xfId="0" applyBorder="1" applyAlignment="1">
      <alignment horizontal="left" vertical="center" indent="1"/>
    </xf>
    <xf numFmtId="0" fontId="0" fillId="0" borderId="47" xfId="0" applyBorder="1" applyAlignment="1">
      <alignment horizontal="left" vertical="center" indent="1"/>
    </xf>
    <xf numFmtId="0" fontId="3" fillId="4" borderId="99" xfId="0" applyFont="1" applyFill="1" applyBorder="1" applyAlignment="1">
      <alignment horizontal="left" vertical="center"/>
    </xf>
    <xf numFmtId="0" fontId="3" fillId="4" borderId="15" xfId="0" applyFont="1" applyFill="1" applyBorder="1" applyAlignment="1">
      <alignment horizontal="left" vertical="center"/>
    </xf>
    <xf numFmtId="0" fontId="3" fillId="4" borderId="2" xfId="0" applyFont="1" applyFill="1" applyBorder="1" applyAlignment="1">
      <alignment horizontal="left" vertical="center"/>
    </xf>
    <xf numFmtId="0" fontId="3" fillId="3" borderId="22" xfId="0" applyFont="1" applyFill="1" applyBorder="1" applyAlignment="1">
      <alignment vertical="center" shrinkToFit="1"/>
    </xf>
    <xf numFmtId="0" fontId="3" fillId="3" borderId="10" xfId="0" applyFont="1" applyFill="1" applyBorder="1" applyAlignment="1">
      <alignment vertical="center" shrinkToFit="1"/>
    </xf>
    <xf numFmtId="0" fontId="3" fillId="3" borderId="31" xfId="0" applyFont="1" applyFill="1" applyBorder="1" applyAlignment="1">
      <alignment vertical="center" shrinkToFit="1"/>
    </xf>
    <xf numFmtId="0" fontId="0" fillId="0" borderId="23" xfId="0" applyBorder="1" applyAlignment="1">
      <alignment vertical="center" shrinkToFit="1"/>
    </xf>
    <xf numFmtId="0" fontId="0" fillId="0" borderId="18" xfId="0" applyBorder="1" applyAlignment="1">
      <alignment vertical="center" shrinkToFit="1"/>
    </xf>
    <xf numFmtId="0" fontId="0" fillId="0" borderId="30" xfId="0" applyBorder="1" applyAlignment="1">
      <alignment vertical="center" shrinkToFit="1"/>
    </xf>
    <xf numFmtId="0" fontId="0" fillId="0" borderId="14" xfId="0" applyBorder="1" applyAlignment="1">
      <alignment horizontal="center" vertical="center" wrapText="1"/>
    </xf>
    <xf numFmtId="58" fontId="3" fillId="21" borderId="20" xfId="0" applyNumberFormat="1" applyFont="1" applyFill="1" applyBorder="1" applyAlignment="1" applyProtection="1">
      <alignment horizontal="center" vertical="center"/>
      <protection locked="0"/>
    </xf>
    <xf numFmtId="58" fontId="3" fillId="21" borderId="21" xfId="0" applyNumberFormat="1" applyFont="1" applyFill="1" applyBorder="1" applyAlignment="1" applyProtection="1">
      <alignment horizontal="center" vertical="center"/>
      <protection locked="0"/>
    </xf>
    <xf numFmtId="58" fontId="3" fillId="21" borderId="6" xfId="0" applyNumberFormat="1" applyFont="1" applyFill="1" applyBorder="1" applyAlignment="1" applyProtection="1">
      <alignment horizontal="center" vertical="center"/>
      <protection locked="0"/>
    </xf>
    <xf numFmtId="181" fontId="3" fillId="3" borderId="20" xfId="0" applyNumberFormat="1" applyFont="1" applyFill="1" applyBorder="1" applyAlignment="1" applyProtection="1">
      <alignment horizontal="center" vertical="center"/>
      <protection locked="0"/>
    </xf>
    <xf numFmtId="181" fontId="3" fillId="3" borderId="21" xfId="0" applyNumberFormat="1" applyFont="1" applyFill="1" applyBorder="1" applyAlignment="1" applyProtection="1">
      <alignment horizontal="center" vertical="center"/>
      <protection locked="0"/>
    </xf>
    <xf numFmtId="181" fontId="3" fillId="3" borderId="6" xfId="0" applyNumberFormat="1" applyFont="1" applyFill="1" applyBorder="1" applyAlignment="1" applyProtection="1">
      <alignment horizontal="center" vertical="center"/>
      <protection locked="0"/>
    </xf>
    <xf numFmtId="182" fontId="3" fillId="3" borderId="22" xfId="0" applyNumberFormat="1" applyFont="1" applyFill="1" applyBorder="1" applyAlignment="1" applyProtection="1">
      <alignment horizontal="center" vertical="center"/>
      <protection locked="0"/>
    </xf>
    <xf numFmtId="182" fontId="3" fillId="3" borderId="10" xfId="0" applyNumberFormat="1" applyFont="1" applyFill="1" applyBorder="1" applyAlignment="1" applyProtection="1">
      <alignment horizontal="center" vertical="center"/>
      <protection locked="0"/>
    </xf>
    <xf numFmtId="182" fontId="3" fillId="3" borderId="19" xfId="0" applyNumberFormat="1" applyFont="1" applyFill="1" applyBorder="1" applyAlignment="1" applyProtection="1">
      <alignment horizontal="center" vertical="center"/>
      <protection locked="0"/>
    </xf>
    <xf numFmtId="0" fontId="19" fillId="3" borderId="100" xfId="0" applyFont="1" applyFill="1" applyBorder="1" applyAlignment="1" applyProtection="1">
      <alignment horizontal="center" vertical="center"/>
    </xf>
    <xf numFmtId="0" fontId="19" fillId="3" borderId="101" xfId="0" applyFont="1" applyFill="1" applyBorder="1" applyAlignment="1" applyProtection="1">
      <alignment horizontal="center" vertical="center"/>
    </xf>
    <xf numFmtId="0" fontId="19" fillId="21" borderId="100" xfId="0" applyFont="1" applyFill="1" applyBorder="1" applyAlignment="1" applyProtection="1">
      <alignment horizontal="right" vertical="center" shrinkToFit="1"/>
    </xf>
    <xf numFmtId="0" fontId="19" fillId="21" borderId="101" xfId="0" applyFont="1" applyFill="1" applyBorder="1" applyAlignment="1" applyProtection="1">
      <alignment horizontal="right" vertical="center" shrinkToFit="1"/>
    </xf>
    <xf numFmtId="177" fontId="26" fillId="3" borderId="13" xfId="0" applyNumberFormat="1" applyFont="1" applyFill="1" applyBorder="1" applyAlignment="1">
      <alignment horizontal="center" vertical="center"/>
    </xf>
    <xf numFmtId="0" fontId="3" fillId="3" borderId="23" xfId="0" applyFont="1" applyFill="1" applyBorder="1" applyAlignment="1">
      <alignment horizontal="right" vertical="center"/>
    </xf>
    <xf numFmtId="0" fontId="3" fillId="3" borderId="18" xfId="0" applyFont="1" applyFill="1" applyBorder="1" applyAlignment="1">
      <alignment horizontal="right" vertical="center"/>
    </xf>
    <xf numFmtId="176" fontId="5" fillId="11" borderId="80" xfId="0" applyNumberFormat="1" applyFont="1" applyFill="1" applyBorder="1" applyAlignment="1" applyProtection="1">
      <alignment horizontal="left" vertical="center" indent="2"/>
      <protection locked="0"/>
    </xf>
    <xf numFmtId="176" fontId="5" fillId="11" borderId="81" xfId="0" applyNumberFormat="1" applyFont="1" applyFill="1" applyBorder="1" applyAlignment="1" applyProtection="1">
      <alignment horizontal="left" vertical="center" indent="2"/>
      <protection locked="0"/>
    </xf>
    <xf numFmtId="176" fontId="5" fillId="11" borderId="2" xfId="0" applyNumberFormat="1" applyFont="1" applyFill="1" applyBorder="1" applyAlignment="1" applyProtection="1">
      <alignment horizontal="left" vertical="center" indent="2"/>
      <protection locked="0"/>
    </xf>
    <xf numFmtId="0" fontId="3" fillId="3" borderId="6" xfId="0" applyFont="1" applyFill="1" applyBorder="1" applyAlignment="1">
      <alignment horizontal="left" vertical="center" shrinkToFit="1"/>
    </xf>
    <xf numFmtId="38" fontId="6" fillId="11" borderId="80" xfId="1" applyFont="1" applyFill="1" applyBorder="1" applyAlignment="1" applyProtection="1">
      <alignment horizontal="right" vertical="center" indent="3"/>
      <protection locked="0"/>
    </xf>
    <xf numFmtId="38" fontId="6" fillId="11" borderId="81" xfId="1" applyFont="1" applyFill="1" applyBorder="1" applyAlignment="1" applyProtection="1">
      <alignment horizontal="right" vertical="center" indent="3"/>
      <protection locked="0"/>
    </xf>
    <xf numFmtId="38" fontId="10" fillId="21" borderId="23" xfId="1" applyFont="1" applyFill="1" applyBorder="1" applyAlignment="1" applyProtection="1">
      <alignment horizontal="right" vertical="center" indent="3"/>
      <protection locked="0"/>
    </xf>
    <xf numFmtId="38" fontId="10" fillId="21" borderId="18" xfId="1" applyFont="1" applyFill="1" applyBorder="1" applyAlignment="1" applyProtection="1">
      <alignment horizontal="right" vertical="center" indent="3"/>
      <protection locked="0"/>
    </xf>
    <xf numFmtId="0" fontId="3" fillId="3" borderId="48" xfId="0" applyFont="1" applyFill="1" applyBorder="1" applyAlignment="1">
      <alignment horizontal="left" vertical="center" wrapText="1"/>
    </xf>
    <xf numFmtId="0" fontId="3" fillId="3" borderId="49" xfId="0" applyFont="1" applyFill="1" applyBorder="1" applyAlignment="1">
      <alignment horizontal="left" vertical="center" wrapText="1"/>
    </xf>
    <xf numFmtId="0" fontId="3" fillId="3" borderId="50" xfId="0" applyFont="1" applyFill="1" applyBorder="1" applyAlignment="1">
      <alignment horizontal="left" vertical="center" wrapText="1"/>
    </xf>
    <xf numFmtId="0" fontId="12" fillId="21" borderId="20" xfId="0" applyFont="1" applyFill="1" applyBorder="1" applyAlignment="1">
      <alignment horizontal="left" vertical="center" wrapText="1" shrinkToFit="1"/>
    </xf>
    <xf numFmtId="0" fontId="12" fillId="21" borderId="21" xfId="0" applyFont="1" applyFill="1" applyBorder="1" applyAlignment="1">
      <alignment horizontal="left" vertical="center" wrapText="1" shrinkToFit="1"/>
    </xf>
    <xf numFmtId="0" fontId="12" fillId="21" borderId="6" xfId="0" applyFont="1" applyFill="1" applyBorder="1" applyAlignment="1">
      <alignment horizontal="left" vertical="center" wrapText="1" shrinkToFit="1"/>
    </xf>
    <xf numFmtId="0" fontId="13" fillId="21" borderId="73" xfId="0" applyFont="1" applyFill="1" applyBorder="1" applyAlignment="1">
      <alignment horizontal="left" vertical="center" wrapText="1" shrinkToFit="1"/>
    </xf>
    <xf numFmtId="0" fontId="13" fillId="21" borderId="78" xfId="0" applyFont="1" applyFill="1" applyBorder="1" applyAlignment="1">
      <alignment horizontal="left" vertical="center" wrapText="1" shrinkToFit="1"/>
    </xf>
    <xf numFmtId="0" fontId="13" fillId="21" borderId="76" xfId="0" applyFont="1" applyFill="1" applyBorder="1" applyAlignment="1">
      <alignment horizontal="left" vertical="center" wrapText="1" shrinkToFit="1"/>
    </xf>
    <xf numFmtId="0" fontId="18" fillId="11" borderId="0" xfId="0" applyFont="1" applyFill="1" applyAlignment="1" applyProtection="1">
      <alignment horizontal="left" vertical="top" wrapText="1"/>
    </xf>
    <xf numFmtId="0" fontId="18" fillId="0" borderId="73" xfId="0" applyFont="1" applyBorder="1" applyAlignment="1" applyProtection="1">
      <alignment horizontal="left" vertical="center" indent="1"/>
    </xf>
    <xf numFmtId="0" fontId="18" fillId="0" borderId="76" xfId="0" applyFont="1" applyBorder="1" applyAlignment="1" applyProtection="1">
      <alignment horizontal="left" vertical="center" indent="1"/>
    </xf>
    <xf numFmtId="0" fontId="18" fillId="0" borderId="72" xfId="0" applyFont="1" applyBorder="1" applyAlignment="1" applyProtection="1">
      <alignment horizontal="left" vertical="center" indent="1"/>
    </xf>
    <xf numFmtId="0" fontId="18" fillId="0" borderId="71" xfId="0" applyFont="1" applyBorder="1" applyAlignment="1" applyProtection="1">
      <alignment horizontal="left" vertical="center" indent="1"/>
    </xf>
    <xf numFmtId="0" fontId="39" fillId="0" borderId="3" xfId="0" applyFont="1" applyBorder="1" applyAlignment="1" applyProtection="1">
      <alignment horizontal="left" vertical="center" wrapText="1"/>
    </xf>
    <xf numFmtId="0" fontId="0" fillId="0" borderId="3" xfId="0" applyBorder="1" applyAlignment="1">
      <alignment wrapText="1"/>
    </xf>
    <xf numFmtId="0" fontId="18" fillId="0" borderId="3" xfId="0" applyFont="1" applyBorder="1" applyAlignment="1" applyProtection="1">
      <alignment horizontal="left" vertical="center" wrapText="1"/>
    </xf>
    <xf numFmtId="183" fontId="18" fillId="0" borderId="7" xfId="0" applyNumberFormat="1" applyFont="1" applyBorder="1" applyAlignment="1" applyProtection="1">
      <alignment horizontal="center" vertical="center"/>
    </xf>
    <xf numFmtId="183" fontId="18" fillId="0" borderId="14" xfId="0" applyNumberFormat="1" applyFont="1" applyBorder="1" applyAlignment="1" applyProtection="1">
      <alignment horizontal="center" vertical="center"/>
    </xf>
    <xf numFmtId="0" fontId="18" fillId="0" borderId="0" xfId="0" applyFont="1" applyFill="1" applyBorder="1" applyAlignment="1" applyProtection="1">
      <alignment horizontal="left" vertical="top" wrapText="1"/>
    </xf>
    <xf numFmtId="0" fontId="18" fillId="10" borderId="87" xfId="0" applyFont="1" applyFill="1" applyBorder="1" applyAlignment="1" applyProtection="1">
      <alignment horizontal="left" vertical="center" indent="1"/>
    </xf>
    <xf numFmtId="0" fontId="0" fillId="0" borderId="89" xfId="0" applyBorder="1" applyAlignment="1">
      <alignment horizontal="left" vertical="center" indent="1"/>
    </xf>
    <xf numFmtId="0" fontId="39" fillId="10" borderId="22" xfId="0" applyFont="1" applyFill="1" applyBorder="1" applyAlignment="1" applyProtection="1">
      <alignment horizontal="left" vertical="center" wrapText="1"/>
    </xf>
    <xf numFmtId="0" fontId="39" fillId="10" borderId="10" xfId="0" applyFont="1" applyFill="1" applyBorder="1" applyAlignment="1" applyProtection="1">
      <alignment horizontal="left" vertical="center" wrapText="1"/>
    </xf>
    <xf numFmtId="0" fontId="39" fillId="10" borderId="19" xfId="0" applyFont="1" applyFill="1" applyBorder="1" applyAlignment="1" applyProtection="1">
      <alignment horizontal="left" vertical="center" wrapText="1"/>
    </xf>
    <xf numFmtId="0" fontId="39" fillId="10" borderId="24" xfId="0" applyFont="1" applyFill="1" applyBorder="1" applyAlignment="1" applyProtection="1">
      <alignment horizontal="left" vertical="center" wrapText="1"/>
    </xf>
    <xf numFmtId="0" fontId="39" fillId="10" borderId="0" xfId="0" applyFont="1" applyFill="1" applyBorder="1" applyAlignment="1" applyProtection="1">
      <alignment horizontal="left" vertical="center" wrapText="1"/>
    </xf>
    <xf numFmtId="0" fontId="39" fillId="10" borderId="13" xfId="0" applyFont="1" applyFill="1" applyBorder="1" applyAlignment="1" applyProtection="1">
      <alignment horizontal="left" vertical="center" wrapText="1"/>
    </xf>
    <xf numFmtId="0" fontId="39" fillId="10" borderId="23" xfId="0" applyFont="1" applyFill="1" applyBorder="1" applyAlignment="1" applyProtection="1">
      <alignment horizontal="left" vertical="center" wrapText="1"/>
    </xf>
    <xf numFmtId="0" fontId="39" fillId="10" borderId="18" xfId="0" applyFont="1" applyFill="1" applyBorder="1" applyAlignment="1" applyProtection="1">
      <alignment horizontal="left" vertical="center" wrapText="1"/>
    </xf>
    <xf numFmtId="0" fontId="39" fillId="10" borderId="17" xfId="0" applyFont="1" applyFill="1" applyBorder="1" applyAlignment="1" applyProtection="1">
      <alignment horizontal="left" vertical="center" wrapText="1"/>
    </xf>
    <xf numFmtId="0" fontId="18" fillId="10" borderId="22" xfId="0" applyFont="1" applyFill="1" applyBorder="1" applyAlignment="1" applyProtection="1">
      <alignment horizontal="left" vertical="center" wrapText="1"/>
    </xf>
    <xf numFmtId="0" fontId="18" fillId="10" borderId="10" xfId="0" applyFont="1" applyFill="1" applyBorder="1" applyAlignment="1" applyProtection="1">
      <alignment horizontal="left" vertical="center" wrapText="1"/>
    </xf>
    <xf numFmtId="0" fontId="18" fillId="10" borderId="19" xfId="0" applyFont="1" applyFill="1" applyBorder="1" applyAlignment="1" applyProtection="1">
      <alignment horizontal="left" vertical="center" wrapText="1"/>
    </xf>
    <xf numFmtId="0" fontId="18" fillId="10" borderId="24" xfId="0" applyFont="1" applyFill="1" applyBorder="1" applyAlignment="1" applyProtection="1">
      <alignment horizontal="left" vertical="center" wrapText="1"/>
    </xf>
    <xf numFmtId="0" fontId="18" fillId="10" borderId="0" xfId="0" applyFont="1" applyFill="1" applyBorder="1" applyAlignment="1" applyProtection="1">
      <alignment horizontal="left" vertical="center" wrapText="1"/>
    </xf>
    <xf numFmtId="0" fontId="18" fillId="10" borderId="13" xfId="0" applyFont="1" applyFill="1" applyBorder="1" applyAlignment="1" applyProtection="1">
      <alignment horizontal="left" vertical="center" wrapText="1"/>
    </xf>
    <xf numFmtId="0" fontId="18" fillId="10" borderId="23" xfId="0" applyFont="1" applyFill="1" applyBorder="1" applyAlignment="1" applyProtection="1">
      <alignment horizontal="left" vertical="center" wrapText="1"/>
    </xf>
    <xf numFmtId="0" fontId="18" fillId="10" borderId="18" xfId="0" applyFont="1" applyFill="1" applyBorder="1" applyAlignment="1" applyProtection="1">
      <alignment horizontal="left" vertical="center" wrapText="1"/>
    </xf>
    <xf numFmtId="0" fontId="18" fillId="10" borderId="17" xfId="0" applyFont="1" applyFill="1" applyBorder="1" applyAlignment="1" applyProtection="1">
      <alignment horizontal="left" vertical="center" wrapText="1"/>
    </xf>
    <xf numFmtId="0" fontId="18" fillId="10" borderId="7" xfId="0" applyFont="1" applyFill="1" applyBorder="1" applyAlignment="1" applyProtection="1">
      <alignment horizontal="center" vertical="center"/>
    </xf>
    <xf numFmtId="0" fontId="18" fillId="10" borderId="11" xfId="0" applyFont="1" applyFill="1" applyBorder="1" applyAlignment="1" applyProtection="1">
      <alignment horizontal="center" vertical="center"/>
    </xf>
    <xf numFmtId="0" fontId="18" fillId="10" borderId="14" xfId="0" applyFont="1" applyFill="1" applyBorder="1" applyAlignment="1" applyProtection="1">
      <alignment horizontal="center" vertical="center"/>
    </xf>
    <xf numFmtId="0" fontId="18" fillId="10" borderId="0" xfId="0" applyFont="1" applyFill="1" applyAlignment="1" applyProtection="1">
      <alignment vertical="top" wrapText="1"/>
    </xf>
    <xf numFmtId="0" fontId="0" fillId="10" borderId="0" xfId="0" applyFill="1" applyAlignment="1">
      <alignment vertical="top" wrapText="1"/>
    </xf>
    <xf numFmtId="0" fontId="18" fillId="11" borderId="0" xfId="0" applyFont="1" applyFill="1" applyAlignment="1" applyProtection="1">
      <alignment wrapText="1"/>
    </xf>
    <xf numFmtId="0" fontId="39" fillId="11" borderId="0" xfId="0" applyFont="1" applyFill="1" applyAlignment="1" applyProtection="1">
      <alignment horizontal="left" vertical="top" wrapText="1"/>
    </xf>
    <xf numFmtId="0" fontId="0" fillId="0" borderId="0" xfId="0" applyAlignment="1">
      <alignment horizontal="left" vertical="top"/>
    </xf>
    <xf numFmtId="0" fontId="18" fillId="10" borderId="3" xfId="0" applyFont="1" applyFill="1" applyBorder="1" applyAlignment="1" applyProtection="1">
      <alignment horizontal="left" vertical="center" wrapText="1"/>
    </xf>
    <xf numFmtId="0" fontId="18" fillId="10" borderId="74" xfId="0" applyFont="1" applyFill="1" applyBorder="1" applyAlignment="1" applyProtection="1">
      <alignment horizontal="left" vertical="center" wrapText="1" indent="1"/>
    </xf>
    <xf numFmtId="1" fontId="18" fillId="10" borderId="3" xfId="0" applyNumberFormat="1" applyFont="1" applyFill="1" applyBorder="1" applyAlignment="1" applyProtection="1">
      <alignment horizontal="center" vertical="center"/>
    </xf>
    <xf numFmtId="0" fontId="18" fillId="10" borderId="77" xfId="0" applyFont="1" applyFill="1" applyBorder="1" applyAlignment="1" applyProtection="1">
      <alignment horizontal="left" vertical="center" wrapText="1" indent="1"/>
    </xf>
    <xf numFmtId="0" fontId="28" fillId="11" borderId="0" xfId="0" applyFont="1" applyFill="1" applyAlignment="1" applyProtection="1">
      <alignment horizontal="center" vertical="center"/>
    </xf>
    <xf numFmtId="0" fontId="18" fillId="11" borderId="0" xfId="0" applyFont="1" applyFill="1" applyAlignment="1" applyProtection="1">
      <alignment horizontal="left" vertical="top"/>
    </xf>
    <xf numFmtId="0" fontId="18" fillId="0" borderId="3" xfId="0" applyFont="1" applyBorder="1" applyAlignment="1" applyProtection="1">
      <alignment horizontal="center" vertical="center"/>
    </xf>
    <xf numFmtId="0" fontId="18" fillId="2" borderId="20" xfId="0" applyFont="1" applyFill="1" applyBorder="1" applyAlignment="1" applyProtection="1">
      <alignment horizontal="center" vertical="center"/>
    </xf>
    <xf numFmtId="0" fontId="0" fillId="0" borderId="6" xfId="0" applyBorder="1" applyAlignment="1">
      <alignment horizontal="center" vertical="center"/>
    </xf>
    <xf numFmtId="0" fontId="18" fillId="11" borderId="0" xfId="0" applyFont="1" applyFill="1" applyAlignment="1" applyProtection="1">
      <alignment horizontal="left" vertical="center" wrapText="1"/>
    </xf>
    <xf numFmtId="0" fontId="18" fillId="2" borderId="21" xfId="0" applyFont="1" applyFill="1" applyBorder="1" applyAlignment="1" applyProtection="1">
      <alignment horizontal="center" vertical="center"/>
    </xf>
    <xf numFmtId="0" fontId="0" fillId="0" borderId="6" xfId="0" applyBorder="1" applyAlignment="1"/>
    <xf numFmtId="0" fontId="39" fillId="0" borderId="72" xfId="0" applyFont="1" applyBorder="1" applyAlignment="1" applyProtection="1">
      <alignment horizontal="left" vertical="center" indent="1"/>
    </xf>
    <xf numFmtId="0" fontId="39" fillId="0" borderId="71" xfId="0" applyFont="1" applyBorder="1" applyAlignment="1" applyProtection="1">
      <alignment horizontal="left" vertical="center" indent="1"/>
    </xf>
    <xf numFmtId="0" fontId="18" fillId="10" borderId="0" xfId="0" applyFont="1" applyFill="1" applyAlignment="1" applyProtection="1">
      <alignment horizontal="left" vertical="top" wrapText="1"/>
    </xf>
    <xf numFmtId="0" fontId="18" fillId="10" borderId="0" xfId="0" applyFont="1" applyFill="1" applyBorder="1" applyAlignment="1" applyProtection="1">
      <alignment horizontal="left" vertical="top" wrapText="1"/>
    </xf>
    <xf numFmtId="0" fontId="18" fillId="11" borderId="0" xfId="0" applyFont="1" applyFill="1" applyAlignment="1" applyProtection="1">
      <alignment vertical="top" wrapText="1"/>
    </xf>
    <xf numFmtId="0" fontId="0" fillId="0" borderId="0" xfId="0" applyAlignment="1">
      <alignment vertical="top" wrapText="1"/>
    </xf>
    <xf numFmtId="0" fontId="18" fillId="2" borderId="3" xfId="0" applyFont="1" applyFill="1" applyBorder="1" applyAlignment="1" applyProtection="1">
      <alignment horizontal="center" vertical="center"/>
    </xf>
    <xf numFmtId="0" fontId="18" fillId="0" borderId="72" xfId="0" applyFont="1" applyFill="1" applyBorder="1" applyAlignment="1" applyProtection="1">
      <alignment horizontal="left" vertical="center" wrapText="1" indent="1"/>
    </xf>
    <xf numFmtId="0" fontId="0" fillId="0" borderId="70" xfId="0" applyBorder="1" applyAlignment="1">
      <alignment horizontal="left" vertical="center" wrapText="1" indent="1"/>
    </xf>
    <xf numFmtId="0" fontId="0" fillId="0" borderId="71" xfId="0" applyBorder="1" applyAlignment="1">
      <alignment horizontal="left" vertical="center" wrapText="1" indent="1"/>
    </xf>
    <xf numFmtId="0" fontId="18" fillId="0" borderId="87" xfId="0" applyFont="1" applyFill="1" applyBorder="1" applyAlignment="1" applyProtection="1">
      <alignment horizontal="left" vertical="center" wrapText="1" indent="1"/>
    </xf>
    <xf numFmtId="0" fontId="0" fillId="0" borderId="88" xfId="0" applyBorder="1" applyAlignment="1">
      <alignment horizontal="left" vertical="center" wrapText="1" indent="1"/>
    </xf>
    <xf numFmtId="0" fontId="0" fillId="0" borderId="89" xfId="0" applyBorder="1" applyAlignment="1">
      <alignment horizontal="left" vertical="center" wrapText="1" indent="1"/>
    </xf>
    <xf numFmtId="0" fontId="18" fillId="0" borderId="73" xfId="0" applyFont="1" applyFill="1" applyBorder="1" applyAlignment="1" applyProtection="1">
      <alignment horizontal="left" vertical="center" wrapText="1" indent="1"/>
    </xf>
    <xf numFmtId="0" fontId="0" fillId="0" borderId="78" xfId="0" applyBorder="1" applyAlignment="1">
      <alignment horizontal="left" vertical="center" wrapText="1" indent="1"/>
    </xf>
    <xf numFmtId="0" fontId="0" fillId="0" borderId="76" xfId="0" applyBorder="1" applyAlignment="1">
      <alignment horizontal="left" vertical="center" wrapText="1" indent="1"/>
    </xf>
    <xf numFmtId="0" fontId="39" fillId="0" borderId="3" xfId="0" applyFont="1" applyBorder="1" applyAlignment="1" applyProtection="1">
      <alignment horizontal="center" vertical="center"/>
    </xf>
    <xf numFmtId="0" fontId="39" fillId="0" borderId="77" xfId="0" applyFont="1" applyBorder="1" applyAlignment="1" applyProtection="1">
      <alignment horizontal="left" vertical="center" indent="1"/>
    </xf>
    <xf numFmtId="0" fontId="39" fillId="0" borderId="22" xfId="0" applyFont="1" applyBorder="1" applyAlignment="1" applyProtection="1">
      <alignment horizontal="left" vertical="center" wrapText="1"/>
    </xf>
    <xf numFmtId="0" fontId="39" fillId="0" borderId="10" xfId="0" applyFont="1" applyBorder="1" applyAlignment="1" applyProtection="1">
      <alignment horizontal="left" vertical="center" wrapText="1"/>
    </xf>
    <xf numFmtId="0" fontId="39" fillId="0" borderId="19" xfId="0" applyFont="1" applyBorder="1" applyAlignment="1" applyProtection="1">
      <alignment horizontal="left" vertical="center" wrapText="1"/>
    </xf>
    <xf numFmtId="0" fontId="39" fillId="0" borderId="23" xfId="0" applyFont="1" applyBorder="1" applyAlignment="1" applyProtection="1">
      <alignment horizontal="left" vertical="center" wrapText="1"/>
    </xf>
    <xf numFmtId="0" fontId="39" fillId="0" borderId="18" xfId="0" applyFont="1" applyBorder="1" applyAlignment="1" applyProtection="1">
      <alignment horizontal="left" vertical="center" wrapText="1"/>
    </xf>
    <xf numFmtId="0" fontId="39" fillId="0" borderId="17" xfId="0" applyFont="1" applyBorder="1" applyAlignment="1" applyProtection="1">
      <alignment horizontal="left" vertical="center" wrapText="1"/>
    </xf>
    <xf numFmtId="0" fontId="39" fillId="0" borderId="74" xfId="0" applyFont="1" applyBorder="1" applyAlignment="1" applyProtection="1">
      <alignment horizontal="left" vertical="center" indent="1"/>
    </xf>
    <xf numFmtId="0" fontId="18" fillId="10" borderId="72" xfId="0" applyFont="1" applyFill="1" applyBorder="1" applyAlignment="1" applyProtection="1">
      <alignment horizontal="left" vertical="center" indent="1"/>
    </xf>
    <xf numFmtId="0" fontId="18" fillId="10" borderId="70" xfId="0" applyFont="1" applyFill="1" applyBorder="1" applyAlignment="1" applyProtection="1">
      <alignment horizontal="left" vertical="center" indent="1"/>
    </xf>
    <xf numFmtId="0" fontId="18" fillId="10" borderId="71" xfId="0" applyFont="1" applyFill="1" applyBorder="1" applyAlignment="1" applyProtection="1">
      <alignment horizontal="left" vertical="center" indent="1"/>
    </xf>
    <xf numFmtId="0" fontId="18" fillId="0" borderId="72" xfId="0" applyFont="1" applyBorder="1" applyAlignment="1" applyProtection="1">
      <alignment horizontal="left" vertical="center" wrapText="1" indent="1"/>
    </xf>
    <xf numFmtId="0" fontId="18" fillId="0" borderId="70" xfId="0" applyFont="1" applyBorder="1" applyAlignment="1" applyProtection="1">
      <alignment horizontal="left" vertical="center" wrapText="1" indent="1"/>
    </xf>
    <xf numFmtId="0" fontId="18" fillId="0" borderId="71" xfId="0" applyFont="1" applyBorder="1" applyAlignment="1" applyProtection="1">
      <alignment horizontal="left" vertical="center" wrapText="1" indent="1"/>
    </xf>
    <xf numFmtId="0" fontId="18" fillId="11" borderId="0" xfId="0" applyFont="1" applyFill="1" applyBorder="1" applyAlignment="1" applyProtection="1">
      <alignment horizontal="left"/>
    </xf>
    <xf numFmtId="0" fontId="0" fillId="0" borderId="0" xfId="0" applyAlignment="1">
      <alignment horizontal="left" vertical="top" wrapText="1"/>
    </xf>
    <xf numFmtId="0" fontId="18" fillId="10" borderId="73" xfId="0" applyFont="1" applyFill="1" applyBorder="1" applyAlignment="1" applyProtection="1">
      <alignment horizontal="left" vertical="center" indent="1"/>
    </xf>
    <xf numFmtId="0" fontId="18" fillId="10" borderId="78" xfId="0" applyFont="1" applyFill="1" applyBorder="1" applyAlignment="1" applyProtection="1">
      <alignment horizontal="left" vertical="center" indent="1"/>
    </xf>
    <xf numFmtId="0" fontId="18" fillId="10" borderId="76" xfId="0" applyFont="1" applyFill="1" applyBorder="1" applyAlignment="1" applyProtection="1">
      <alignment horizontal="left" vertical="center" indent="1"/>
    </xf>
    <xf numFmtId="0" fontId="18" fillId="0" borderId="22" xfId="0" applyFont="1" applyBorder="1" applyAlignment="1" applyProtection="1">
      <alignment vertical="center" wrapText="1"/>
    </xf>
    <xf numFmtId="0" fontId="0" fillId="0" borderId="10" xfId="0" applyBorder="1" applyAlignment="1">
      <alignment vertical="center" wrapText="1"/>
    </xf>
    <xf numFmtId="0" fontId="0" fillId="0" borderId="19" xfId="0" applyBorder="1" applyAlignment="1">
      <alignment vertical="center" wrapText="1"/>
    </xf>
    <xf numFmtId="0" fontId="0" fillId="0" borderId="23" xfId="0"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39" fillId="0" borderId="73" xfId="0" applyFont="1" applyBorder="1" applyAlignment="1" applyProtection="1">
      <alignment horizontal="left" vertical="center" indent="1"/>
    </xf>
    <xf numFmtId="0" fontId="39" fillId="0" borderId="76" xfId="0" applyFont="1" applyBorder="1" applyAlignment="1" applyProtection="1">
      <alignment horizontal="left" vertical="center" indent="1"/>
    </xf>
    <xf numFmtId="0" fontId="18" fillId="0" borderId="7" xfId="0" applyFont="1" applyBorder="1" applyAlignment="1" applyProtection="1">
      <alignment horizontal="center" vertical="center"/>
    </xf>
    <xf numFmtId="0" fontId="18" fillId="0" borderId="14" xfId="0" applyFont="1" applyBorder="1" applyAlignment="1" applyProtection="1">
      <alignment horizontal="center" vertical="center"/>
    </xf>
    <xf numFmtId="0" fontId="39" fillId="0" borderId="87" xfId="0" applyFont="1" applyBorder="1" applyAlignment="1" applyProtection="1">
      <alignment horizontal="left" vertical="center" indent="1"/>
    </xf>
    <xf numFmtId="0" fontId="39" fillId="0" borderId="89" xfId="0" applyFont="1" applyBorder="1" applyAlignment="1" applyProtection="1">
      <alignment horizontal="left" vertical="center" indent="1"/>
    </xf>
    <xf numFmtId="0" fontId="18" fillId="0" borderId="131" xfId="0" applyFont="1" applyBorder="1" applyAlignment="1" applyProtection="1">
      <alignment horizontal="left" vertical="center" wrapText="1" indent="1"/>
    </xf>
    <xf numFmtId="0" fontId="18" fillId="0" borderId="132" xfId="0" applyFont="1" applyBorder="1" applyAlignment="1" applyProtection="1">
      <alignment horizontal="left" vertical="center" wrapText="1" indent="1"/>
    </xf>
    <xf numFmtId="0" fontId="18" fillId="0" borderId="149" xfId="0" applyFont="1" applyBorder="1" applyAlignment="1" applyProtection="1">
      <alignment horizontal="left" vertical="center" wrapText="1" indent="1"/>
    </xf>
    <xf numFmtId="0" fontId="39" fillId="0" borderId="24" xfId="0" applyFont="1" applyBorder="1" applyAlignment="1" applyProtection="1">
      <alignment horizontal="left" vertical="center" wrapText="1"/>
    </xf>
    <xf numFmtId="0" fontId="39" fillId="0" borderId="0" xfId="0" applyFont="1" applyBorder="1" applyAlignment="1" applyProtection="1">
      <alignment horizontal="left" vertical="center" wrapText="1"/>
    </xf>
    <xf numFmtId="0" fontId="39" fillId="0" borderId="13" xfId="0" applyFont="1" applyBorder="1" applyAlignment="1" applyProtection="1">
      <alignment horizontal="left" vertical="center" wrapText="1"/>
    </xf>
    <xf numFmtId="0" fontId="18" fillId="11" borderId="0" xfId="0" applyFont="1" applyFill="1" applyBorder="1" applyAlignment="1" applyProtection="1">
      <alignment horizontal="left" vertical="top" wrapText="1"/>
    </xf>
    <xf numFmtId="0" fontId="18" fillId="0" borderId="73" xfId="0" applyFont="1" applyBorder="1" applyAlignment="1" applyProtection="1">
      <alignment horizontal="left" vertical="center" wrapText="1" indent="1"/>
    </xf>
    <xf numFmtId="0" fontId="18" fillId="0" borderId="78" xfId="0" applyFont="1" applyBorder="1" applyAlignment="1" applyProtection="1">
      <alignment horizontal="left" vertical="center" wrapText="1" indent="1"/>
    </xf>
    <xf numFmtId="0" fontId="18" fillId="0" borderId="76" xfId="0" applyFont="1" applyBorder="1" applyAlignment="1" applyProtection="1">
      <alignment horizontal="left" vertical="center" wrapText="1" indent="1"/>
    </xf>
    <xf numFmtId="0" fontId="18" fillId="10" borderId="87" xfId="0" applyFont="1" applyFill="1" applyBorder="1" applyAlignment="1" applyProtection="1">
      <alignment horizontal="left" vertical="center" wrapText="1" indent="1"/>
    </xf>
    <xf numFmtId="0" fontId="18" fillId="10" borderId="88" xfId="0" applyFont="1" applyFill="1" applyBorder="1" applyAlignment="1" applyProtection="1">
      <alignment horizontal="left" vertical="center" wrapText="1" indent="1"/>
    </xf>
    <xf numFmtId="0" fontId="18" fillId="10" borderId="89" xfId="0" applyFont="1" applyFill="1" applyBorder="1" applyAlignment="1" applyProtection="1">
      <alignment horizontal="left" vertical="center" wrapText="1" indent="1"/>
    </xf>
    <xf numFmtId="0" fontId="18" fillId="10" borderId="73" xfId="0" applyFont="1" applyFill="1" applyBorder="1" applyAlignment="1" applyProtection="1">
      <alignment horizontal="left" vertical="center" wrapText="1" indent="1"/>
    </xf>
    <xf numFmtId="0" fontId="18" fillId="10" borderId="78" xfId="0" applyFont="1" applyFill="1" applyBorder="1" applyAlignment="1" applyProtection="1">
      <alignment horizontal="left" vertical="center" wrapText="1" indent="1"/>
    </xf>
    <xf numFmtId="0" fontId="18" fillId="10" borderId="76" xfId="0" applyFont="1" applyFill="1" applyBorder="1" applyAlignment="1" applyProtection="1">
      <alignment horizontal="left" vertical="center" wrapText="1" indent="1"/>
    </xf>
    <xf numFmtId="1" fontId="39" fillId="0" borderId="3" xfId="0" applyNumberFormat="1" applyFont="1" applyBorder="1" applyAlignment="1" applyProtection="1">
      <alignment horizontal="center" vertical="center"/>
    </xf>
    <xf numFmtId="0" fontId="39" fillId="0" borderId="74" xfId="0" applyFont="1" applyBorder="1" applyAlignment="1" applyProtection="1">
      <alignment horizontal="left" vertical="center" wrapText="1" indent="1"/>
    </xf>
    <xf numFmtId="0" fontId="39" fillId="0" borderId="92" xfId="0" applyFont="1" applyBorder="1" applyAlignment="1" applyProtection="1">
      <alignment horizontal="left" vertical="center" indent="1"/>
    </xf>
    <xf numFmtId="0" fontId="39" fillId="0" borderId="22" xfId="0" applyFont="1" applyFill="1" applyBorder="1" applyAlignment="1" applyProtection="1">
      <alignment horizontal="left" vertical="center" wrapText="1"/>
    </xf>
    <xf numFmtId="0" fontId="70" fillId="0" borderId="10" xfId="0" applyFont="1" applyFill="1" applyBorder="1" applyAlignment="1">
      <alignment horizontal="left" vertical="center" wrapText="1"/>
    </xf>
    <xf numFmtId="0" fontId="70" fillId="0" borderId="19" xfId="0" applyFont="1" applyFill="1" applyBorder="1" applyAlignment="1">
      <alignment horizontal="left" vertical="center" wrapText="1"/>
    </xf>
    <xf numFmtId="0" fontId="70" fillId="0" borderId="24" xfId="0" applyFont="1" applyFill="1" applyBorder="1" applyAlignment="1">
      <alignment horizontal="left" vertical="center" wrapText="1"/>
    </xf>
    <xf numFmtId="0" fontId="70" fillId="0" borderId="0" xfId="0" applyFont="1" applyFill="1" applyAlignment="1">
      <alignment horizontal="left" vertical="center" wrapText="1"/>
    </xf>
    <xf numFmtId="0" fontId="70" fillId="0" borderId="13" xfId="0" applyFont="1" applyFill="1" applyBorder="1" applyAlignment="1">
      <alignment horizontal="left" vertical="center" wrapText="1"/>
    </xf>
    <xf numFmtId="0" fontId="70" fillId="0" borderId="23" xfId="0" applyFont="1" applyFill="1" applyBorder="1" applyAlignment="1">
      <alignment horizontal="left" vertical="center" wrapText="1"/>
    </xf>
    <xf numFmtId="0" fontId="70" fillId="0" borderId="18" xfId="0" applyFont="1" applyFill="1" applyBorder="1" applyAlignment="1">
      <alignment horizontal="left" vertical="center" wrapText="1"/>
    </xf>
    <xf numFmtId="0" fontId="70" fillId="0" borderId="17" xfId="0" applyFont="1" applyFill="1" applyBorder="1" applyAlignment="1">
      <alignment horizontal="left" vertical="center" wrapText="1"/>
    </xf>
    <xf numFmtId="0" fontId="18" fillId="0" borderId="87" xfId="0" applyFont="1" applyBorder="1" applyAlignment="1" applyProtection="1">
      <alignment horizontal="left" vertical="center" wrapText="1" indent="1"/>
    </xf>
    <xf numFmtId="0" fontId="18" fillId="0" borderId="88" xfId="0" applyFont="1" applyBorder="1" applyAlignment="1" applyProtection="1">
      <alignment horizontal="left" vertical="center" wrapText="1" indent="1"/>
    </xf>
    <xf numFmtId="0" fontId="18" fillId="0" borderId="89" xfId="0" applyFont="1" applyBorder="1" applyAlignment="1" applyProtection="1">
      <alignment horizontal="left" vertical="center" wrapText="1" indent="1"/>
    </xf>
    <xf numFmtId="0" fontId="18" fillId="0" borderId="0" xfId="0" applyFont="1" applyFill="1" applyAlignment="1" applyProtection="1">
      <alignment horizontal="left" vertical="top" wrapText="1"/>
    </xf>
    <xf numFmtId="0" fontId="18" fillId="0" borderId="7" xfId="0" applyFont="1" applyFill="1" applyBorder="1" applyAlignment="1" applyProtection="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18" fillId="10" borderId="72" xfId="0" applyFont="1" applyFill="1" applyBorder="1" applyAlignment="1" applyProtection="1">
      <alignment horizontal="left" vertical="center" wrapText="1" indent="1"/>
    </xf>
    <xf numFmtId="0" fontId="18" fillId="10" borderId="70" xfId="0" applyFont="1" applyFill="1" applyBorder="1" applyAlignment="1" applyProtection="1">
      <alignment horizontal="left" vertical="center" wrapText="1" indent="1"/>
    </xf>
    <xf numFmtId="0" fontId="18" fillId="10" borderId="71" xfId="0" applyFont="1" applyFill="1" applyBorder="1" applyAlignment="1" applyProtection="1">
      <alignment horizontal="left" vertical="center" wrapText="1" indent="1"/>
    </xf>
    <xf numFmtId="0" fontId="18" fillId="10" borderId="3" xfId="0" applyFont="1" applyFill="1" applyBorder="1" applyAlignment="1" applyProtection="1">
      <alignment horizontal="center" vertical="center"/>
    </xf>
    <xf numFmtId="0" fontId="18" fillId="11" borderId="0" xfId="0" applyFont="1" applyFill="1" applyAlignment="1" applyProtection="1">
      <alignment vertical="top"/>
    </xf>
    <xf numFmtId="0" fontId="39" fillId="0" borderId="22" xfId="0" applyFont="1" applyBorder="1" applyAlignment="1" applyProtection="1">
      <alignment vertical="center" wrapText="1"/>
    </xf>
    <xf numFmtId="0" fontId="39" fillId="0" borderId="10" xfId="0" applyFont="1" applyBorder="1" applyAlignment="1" applyProtection="1">
      <alignment vertical="center" wrapText="1"/>
    </xf>
    <xf numFmtId="0" fontId="39" fillId="0" borderId="19" xfId="0" applyFont="1" applyBorder="1" applyAlignment="1" applyProtection="1">
      <alignment vertical="center" wrapText="1"/>
    </xf>
    <xf numFmtId="0" fontId="39" fillId="0" borderId="23" xfId="0" applyFont="1" applyBorder="1" applyAlignment="1" applyProtection="1">
      <alignment vertical="center" wrapText="1"/>
    </xf>
    <xf numFmtId="0" fontId="39" fillId="0" borderId="18" xfId="0" applyFont="1" applyBorder="1" applyAlignment="1" applyProtection="1">
      <alignment vertical="center" wrapText="1"/>
    </xf>
    <xf numFmtId="0" fontId="39" fillId="0" borderId="17" xfId="0" applyFont="1" applyBorder="1" applyAlignment="1" applyProtection="1">
      <alignment vertical="center" wrapText="1"/>
    </xf>
    <xf numFmtId="0" fontId="39" fillId="0" borderId="77" xfId="0" applyFont="1" applyBorder="1" applyAlignment="1" applyProtection="1">
      <alignment horizontal="left" vertical="center" wrapText="1" indent="1"/>
    </xf>
    <xf numFmtId="0" fontId="39" fillId="0" borderId="22" xfId="0" applyFont="1" applyBorder="1" applyAlignment="1" applyProtection="1">
      <alignment horizontal="left" vertical="center"/>
    </xf>
    <xf numFmtId="0" fontId="39" fillId="0" borderId="10" xfId="0" applyFont="1" applyBorder="1" applyAlignment="1" applyProtection="1">
      <alignment horizontal="left" vertical="center"/>
    </xf>
    <xf numFmtId="0" fontId="39" fillId="0" borderId="19" xfId="0" applyFont="1" applyBorder="1" applyAlignment="1" applyProtection="1">
      <alignment horizontal="left" vertical="center"/>
    </xf>
    <xf numFmtId="0" fontId="39" fillId="0" borderId="23" xfId="0" applyFont="1" applyBorder="1" applyAlignment="1" applyProtection="1">
      <alignment horizontal="left" vertical="center"/>
    </xf>
    <xf numFmtId="0" fontId="39" fillId="0" borderId="18" xfId="0" applyFont="1" applyBorder="1" applyAlignment="1" applyProtection="1">
      <alignment horizontal="left" vertical="center"/>
    </xf>
    <xf numFmtId="0" fontId="39" fillId="0" borderId="17" xfId="0" applyFont="1" applyBorder="1" applyAlignment="1" applyProtection="1">
      <alignment horizontal="left" vertical="center"/>
    </xf>
    <xf numFmtId="0" fontId="18" fillId="0" borderId="22"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8" fillId="0" borderId="19" xfId="0" applyFont="1" applyBorder="1" applyAlignment="1" applyProtection="1">
      <alignment horizontal="left" vertical="center" wrapText="1"/>
    </xf>
    <xf numFmtId="0" fontId="18" fillId="0" borderId="24"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0" fontId="18" fillId="0" borderId="23"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17" xfId="0" applyFont="1" applyBorder="1" applyAlignment="1" applyProtection="1">
      <alignment horizontal="left" vertical="center" wrapText="1"/>
    </xf>
    <xf numFmtId="0" fontId="40" fillId="11" borderId="0" xfId="2" applyFont="1" applyFill="1" applyAlignment="1">
      <alignment horizontal="center"/>
    </xf>
    <xf numFmtId="0" fontId="41" fillId="11" borderId="18" xfId="2" applyFont="1" applyFill="1" applyBorder="1" applyAlignment="1">
      <alignment horizontal="center" vertical="center"/>
    </xf>
    <xf numFmtId="0" fontId="44" fillId="2" borderId="87" xfId="2" applyFont="1" applyFill="1" applyBorder="1" applyAlignment="1">
      <alignment horizontal="left" vertical="center" indent="1"/>
    </xf>
    <xf numFmtId="0" fontId="44" fillId="2" borderId="89" xfId="2" applyFont="1" applyFill="1" applyBorder="1" applyAlignment="1">
      <alignment horizontal="left" vertical="center" indent="1"/>
    </xf>
    <xf numFmtId="0" fontId="18" fillId="0" borderId="128" xfId="0" applyNumberFormat="1" applyFont="1" applyFill="1" applyBorder="1" applyAlignment="1" applyProtection="1">
      <alignment horizontal="center" vertical="center"/>
    </xf>
    <xf numFmtId="0" fontId="18" fillId="0" borderId="129" xfId="0" applyNumberFormat="1" applyFont="1" applyFill="1" applyBorder="1" applyAlignment="1" applyProtection="1">
      <alignment horizontal="center" vertical="center"/>
    </xf>
    <xf numFmtId="0" fontId="18" fillId="0" borderId="156" xfId="0" applyFont="1" applyBorder="1" applyAlignment="1" applyProtection="1">
      <alignment horizontal="left" vertical="center" wrapText="1"/>
    </xf>
    <xf numFmtId="0" fontId="0" fillId="0" borderId="10" xfId="0" applyBorder="1" applyAlignment="1"/>
    <xf numFmtId="0" fontId="0" fillId="0" borderId="19" xfId="0" applyBorder="1" applyAlignment="1"/>
    <xf numFmtId="0" fontId="0" fillId="0" borderId="157" xfId="0" applyFont="1" applyBorder="1" applyAlignment="1">
      <alignment vertical="center"/>
    </xf>
    <xf numFmtId="0" fontId="0" fillId="0" borderId="18" xfId="0" applyFont="1" applyBorder="1" applyAlignment="1">
      <alignment vertical="center"/>
    </xf>
    <xf numFmtId="0" fontId="0" fillId="0" borderId="18" xfId="0" applyBorder="1" applyAlignment="1"/>
    <xf numFmtId="0" fontId="0" fillId="0" borderId="17" xfId="0" applyBorder="1" applyAlignment="1"/>
    <xf numFmtId="0" fontId="18" fillId="0" borderId="22" xfId="0" applyFont="1" applyBorder="1" applyAlignment="1" applyProtection="1">
      <alignment horizontal="left" vertical="center"/>
    </xf>
    <xf numFmtId="0" fontId="18" fillId="0" borderId="10" xfId="0" applyFont="1" applyBorder="1" applyAlignment="1" applyProtection="1">
      <alignment horizontal="left" vertical="center"/>
    </xf>
    <xf numFmtId="0" fontId="0" fillId="0" borderId="23" xfId="0" applyFont="1" applyBorder="1" applyAlignment="1">
      <alignment horizontal="left" vertical="center"/>
    </xf>
    <xf numFmtId="0" fontId="0" fillId="0" borderId="18" xfId="0" applyFont="1" applyBorder="1" applyAlignment="1">
      <alignment horizontal="left" vertical="center"/>
    </xf>
    <xf numFmtId="0" fontId="18" fillId="0" borderId="0" xfId="0" applyFont="1" applyBorder="1" applyAlignment="1" applyProtection="1">
      <alignment horizontal="left" vertical="center"/>
    </xf>
    <xf numFmtId="0" fontId="0" fillId="0" borderId="0" xfId="0" applyFont="1" applyBorder="1" applyAlignment="1">
      <alignment horizontal="left" vertical="center"/>
    </xf>
    <xf numFmtId="0" fontId="18" fillId="0" borderId="130" xfId="0" applyNumberFormat="1" applyFont="1" applyFill="1" applyBorder="1" applyAlignment="1" applyProtection="1">
      <alignment horizontal="center" vertical="center"/>
    </xf>
    <xf numFmtId="0" fontId="0" fillId="0" borderId="130" xfId="0" applyFont="1" applyFill="1" applyBorder="1" applyAlignment="1"/>
    <xf numFmtId="0" fontId="0" fillId="0" borderId="129" xfId="0" applyFont="1" applyFill="1" applyBorder="1" applyAlignment="1"/>
    <xf numFmtId="0" fontId="18" fillId="0" borderId="156" xfId="0" applyFont="1" applyBorder="1" applyAlignment="1" applyProtection="1">
      <alignment horizontal="left" vertical="center"/>
    </xf>
    <xf numFmtId="0" fontId="18" fillId="0" borderId="158" xfId="0" applyFont="1" applyBorder="1" applyAlignment="1" applyProtection="1">
      <alignment horizontal="left" vertical="center"/>
    </xf>
    <xf numFmtId="0" fontId="0" fillId="0" borderId="0" xfId="0" applyBorder="1" applyAlignment="1"/>
    <xf numFmtId="0" fontId="0" fillId="0" borderId="158" xfId="0" applyFont="1" applyBorder="1" applyAlignment="1"/>
    <xf numFmtId="0" fontId="0" fillId="0" borderId="0" xfId="0" applyFont="1" applyBorder="1" applyAlignment="1"/>
    <xf numFmtId="0" fontId="0" fillId="0" borderId="157" xfId="0" applyFont="1" applyBorder="1" applyAlignment="1"/>
    <xf numFmtId="0" fontId="0" fillId="0" borderId="18" xfId="0" applyFont="1" applyBorder="1" applyAlignment="1"/>
    <xf numFmtId="0" fontId="0" fillId="0" borderId="13" xfId="0" applyBorder="1" applyAlignment="1"/>
    <xf numFmtId="0" fontId="0" fillId="0" borderId="24" xfId="0" applyFont="1" applyBorder="1" applyAlignment="1">
      <alignment horizontal="left" vertical="center"/>
    </xf>
    <xf numFmtId="0" fontId="0" fillId="0" borderId="130" xfId="0" applyFill="1" applyBorder="1" applyAlignment="1">
      <alignment horizontal="center" vertical="center"/>
    </xf>
    <xf numFmtId="0" fontId="0" fillId="0" borderId="129" xfId="0" applyFill="1" applyBorder="1" applyAlignment="1">
      <alignment horizontal="center" vertical="center"/>
    </xf>
    <xf numFmtId="0" fontId="18" fillId="0" borderId="156" xfId="0" applyFont="1" applyFill="1" applyBorder="1" applyAlignment="1" applyProtection="1">
      <alignment horizontal="left" vertical="center" wrapText="1"/>
    </xf>
    <xf numFmtId="0" fontId="0" fillId="0" borderId="10" xfId="0" applyFill="1" applyBorder="1" applyAlignment="1"/>
    <xf numFmtId="0" fontId="0" fillId="0" borderId="158" xfId="0" applyFill="1" applyBorder="1" applyAlignment="1"/>
    <xf numFmtId="0" fontId="0" fillId="0" borderId="0" xfId="0" applyFill="1" applyBorder="1" applyAlignment="1"/>
    <xf numFmtId="0" fontId="0" fillId="0" borderId="157" xfId="0" applyFill="1" applyBorder="1" applyAlignment="1"/>
    <xf numFmtId="0" fontId="0" fillId="0" borderId="18" xfId="0" applyFill="1" applyBorder="1" applyAlignment="1"/>
    <xf numFmtId="0" fontId="18" fillId="0" borderId="22" xfId="0" applyFont="1" applyFill="1" applyBorder="1" applyAlignment="1" applyProtection="1">
      <alignment horizontal="left" vertical="center" wrapText="1"/>
    </xf>
    <xf numFmtId="0" fontId="0" fillId="0" borderId="10" xfId="0" applyFill="1" applyBorder="1" applyAlignment="1">
      <alignment horizontal="left" vertical="center"/>
    </xf>
    <xf numFmtId="0" fontId="0" fillId="0" borderId="19" xfId="0" applyFill="1" applyBorder="1" applyAlignment="1"/>
    <xf numFmtId="0" fontId="0" fillId="0" borderId="24" xfId="0" applyFill="1" applyBorder="1" applyAlignment="1">
      <alignment horizontal="left" vertical="center"/>
    </xf>
    <xf numFmtId="0" fontId="0" fillId="0" borderId="0" xfId="0" applyFill="1" applyBorder="1" applyAlignment="1">
      <alignment horizontal="left" vertical="center"/>
    </xf>
    <xf numFmtId="0" fontId="0" fillId="0" borderId="13" xfId="0" applyFill="1" applyBorder="1" applyAlignment="1"/>
    <xf numFmtId="0" fontId="0" fillId="0" borderId="23" xfId="0" applyFill="1" applyBorder="1" applyAlignment="1">
      <alignment horizontal="left" vertical="center"/>
    </xf>
    <xf numFmtId="0" fontId="0" fillId="0" borderId="18" xfId="0" applyFill="1" applyBorder="1" applyAlignment="1">
      <alignment horizontal="left" vertical="center"/>
    </xf>
    <xf numFmtId="0" fontId="0" fillId="0" borderId="17" xfId="0" applyFill="1" applyBorder="1" applyAlignment="1"/>
    <xf numFmtId="0" fontId="18" fillId="11" borderId="0" xfId="0" applyFont="1" applyFill="1" applyBorder="1" applyAlignment="1" applyProtection="1">
      <alignment horizontal="left" vertical="center" wrapText="1"/>
    </xf>
    <xf numFmtId="0" fontId="0" fillId="11" borderId="0" xfId="0" applyFill="1" applyBorder="1" applyAlignment="1">
      <alignment horizontal="left" vertical="center"/>
    </xf>
    <xf numFmtId="0" fontId="18" fillId="0" borderId="158" xfId="0" applyFont="1" applyBorder="1" applyAlignment="1" applyProtection="1">
      <alignment horizontal="left" vertical="center" wrapText="1"/>
    </xf>
    <xf numFmtId="0" fontId="18" fillId="0" borderId="157" xfId="0" applyFont="1" applyBorder="1" applyAlignment="1" applyProtection="1">
      <alignment horizontal="left" vertical="center" wrapText="1"/>
    </xf>
    <xf numFmtId="0" fontId="0" fillId="0" borderId="0" xfId="0" applyBorder="1" applyAlignment="1">
      <alignment wrapText="1"/>
    </xf>
    <xf numFmtId="0" fontId="0" fillId="0" borderId="13" xfId="0" applyBorder="1" applyAlignment="1">
      <alignment wrapText="1"/>
    </xf>
    <xf numFmtId="0" fontId="0" fillId="0" borderId="18" xfId="0" applyBorder="1" applyAlignment="1">
      <alignment wrapText="1"/>
    </xf>
    <xf numFmtId="0" fontId="0" fillId="0" borderId="17" xfId="0" applyBorder="1" applyAlignment="1">
      <alignment wrapText="1"/>
    </xf>
    <xf numFmtId="0" fontId="18" fillId="10" borderId="128" xfId="0" applyNumberFormat="1" applyFont="1" applyFill="1" applyBorder="1" applyAlignment="1" applyProtection="1">
      <alignment horizontal="center" vertical="center"/>
    </xf>
    <xf numFmtId="0" fontId="18" fillId="10" borderId="129" xfId="0" applyNumberFormat="1" applyFont="1" applyFill="1" applyBorder="1" applyAlignment="1" applyProtection="1">
      <alignment horizontal="center" vertical="center"/>
    </xf>
    <xf numFmtId="0" fontId="18" fillId="0" borderId="157" xfId="0" applyFont="1" applyBorder="1" applyAlignment="1" applyProtection="1">
      <alignment horizontal="left" vertical="center"/>
    </xf>
    <xf numFmtId="0" fontId="18" fillId="0" borderId="18" xfId="0" applyFont="1" applyBorder="1" applyAlignment="1" applyProtection="1">
      <alignment horizontal="left" vertical="center"/>
    </xf>
    <xf numFmtId="0" fontId="18" fillId="0" borderId="24" xfId="0" applyFont="1" applyBorder="1" applyAlignment="1" applyProtection="1">
      <alignment horizontal="left" vertical="center"/>
    </xf>
    <xf numFmtId="0" fontId="18" fillId="0" borderId="23" xfId="0" applyFont="1" applyBorder="1" applyAlignment="1" applyProtection="1">
      <alignment horizontal="left" vertical="center"/>
    </xf>
    <xf numFmtId="0" fontId="18" fillId="11" borderId="0" xfId="0" applyFont="1" applyFill="1" applyBorder="1" applyAlignment="1" applyProtection="1">
      <alignment horizontal="left" vertical="center"/>
    </xf>
    <xf numFmtId="0" fontId="0" fillId="0" borderId="130" xfId="0" applyFont="1" applyFill="1" applyBorder="1" applyAlignment="1">
      <alignment vertical="center"/>
    </xf>
    <xf numFmtId="0" fontId="39" fillId="11" borderId="156" xfId="0" applyFont="1" applyFill="1" applyBorder="1" applyAlignment="1" applyProtection="1">
      <alignment horizontal="left" vertical="center"/>
    </xf>
    <xf numFmtId="0" fontId="39" fillId="11" borderId="10" xfId="0" applyFont="1" applyFill="1" applyBorder="1" applyAlignment="1" applyProtection="1">
      <alignment horizontal="left" vertical="center"/>
    </xf>
    <xf numFmtId="0" fontId="70" fillId="0" borderId="157" xfId="0" applyFont="1" applyBorder="1" applyAlignment="1">
      <alignment vertical="center"/>
    </xf>
    <xf numFmtId="0" fontId="70" fillId="0" borderId="18" xfId="0" applyFont="1" applyBorder="1" applyAlignment="1">
      <alignment vertical="center"/>
    </xf>
    <xf numFmtId="0" fontId="39" fillId="11" borderId="22" xfId="0" applyFont="1" applyFill="1" applyBorder="1" applyAlignment="1" applyProtection="1">
      <alignment horizontal="left" vertical="center" wrapText="1"/>
    </xf>
    <xf numFmtId="0" fontId="39" fillId="11" borderId="10" xfId="0" applyFont="1" applyFill="1" applyBorder="1" applyAlignment="1" applyProtection="1">
      <alignment horizontal="left" vertical="center" wrapText="1"/>
    </xf>
    <xf numFmtId="0" fontId="70" fillId="0" borderId="23" xfId="0" applyFont="1" applyBorder="1" applyAlignment="1">
      <alignment horizontal="left" vertical="center"/>
    </xf>
    <xf numFmtId="0" fontId="70" fillId="0" borderId="18" xfId="0" applyFont="1" applyBorder="1" applyAlignment="1">
      <alignment horizontal="left" vertical="center"/>
    </xf>
    <xf numFmtId="0" fontId="39" fillId="11" borderId="0" xfId="0" applyFont="1" applyFill="1" applyBorder="1" applyAlignment="1" applyProtection="1">
      <alignment horizontal="left" vertical="center" wrapText="1"/>
    </xf>
    <xf numFmtId="0" fontId="70" fillId="11" borderId="0" xfId="0" applyFont="1" applyFill="1" applyBorder="1" applyAlignment="1">
      <alignment horizontal="left" vertical="center"/>
    </xf>
    <xf numFmtId="0" fontId="39" fillId="11" borderId="156" xfId="0" applyFont="1" applyFill="1" applyBorder="1" applyAlignment="1" applyProtection="1">
      <alignment horizontal="left" vertical="center" wrapText="1"/>
    </xf>
    <xf numFmtId="0" fontId="39" fillId="11" borderId="158" xfId="0" applyFont="1" applyFill="1" applyBorder="1" applyAlignment="1" applyProtection="1">
      <alignment horizontal="left" vertical="center" wrapText="1"/>
    </xf>
    <xf numFmtId="0" fontId="39" fillId="11" borderId="157" xfId="0" applyFont="1" applyFill="1" applyBorder="1" applyAlignment="1" applyProtection="1">
      <alignment horizontal="left" vertical="center" wrapText="1"/>
    </xf>
    <xf numFmtId="0" fontId="39" fillId="11" borderId="18" xfId="0" applyFont="1" applyFill="1" applyBorder="1" applyAlignment="1" applyProtection="1">
      <alignment horizontal="left" vertical="center" wrapText="1"/>
    </xf>
    <xf numFmtId="0" fontId="39" fillId="11" borderId="22" xfId="0" applyFont="1" applyFill="1" applyBorder="1" applyAlignment="1" applyProtection="1">
      <alignment horizontal="left" vertical="center"/>
    </xf>
    <xf numFmtId="0" fontId="39" fillId="11" borderId="13" xfId="0" applyFont="1" applyFill="1" applyBorder="1" applyAlignment="1" applyProtection="1">
      <alignment horizontal="left" vertical="center"/>
    </xf>
    <xf numFmtId="0" fontId="39" fillId="11" borderId="11" xfId="0" applyFont="1" applyFill="1" applyBorder="1" applyAlignment="1" applyProtection="1">
      <alignment horizontal="left" vertical="center"/>
    </xf>
    <xf numFmtId="0" fontId="39" fillId="11" borderId="24" xfId="0" applyFont="1" applyFill="1" applyBorder="1" applyAlignment="1" applyProtection="1">
      <alignment horizontal="left" vertical="center"/>
    </xf>
    <xf numFmtId="0" fontId="39" fillId="11" borderId="24" xfId="0" applyFont="1" applyFill="1" applyBorder="1" applyAlignment="1" applyProtection="1">
      <alignment horizontal="left" vertical="center" wrapText="1"/>
    </xf>
    <xf numFmtId="0" fontId="39" fillId="11" borderId="23" xfId="0" applyFont="1" applyFill="1" applyBorder="1" applyAlignment="1" applyProtection="1">
      <alignment horizontal="left" vertical="center" wrapText="1"/>
    </xf>
    <xf numFmtId="0" fontId="18" fillId="10" borderId="156" xfId="0" applyFont="1" applyFill="1" applyBorder="1" applyAlignment="1" applyProtection="1">
      <alignment horizontal="left" vertical="center" wrapText="1"/>
    </xf>
    <xf numFmtId="0" fontId="18" fillId="10" borderId="157" xfId="0" applyFont="1" applyFill="1" applyBorder="1" applyAlignment="1" applyProtection="1">
      <alignment horizontal="left" vertical="center" wrapText="1"/>
    </xf>
    <xf numFmtId="0" fontId="18" fillId="0" borderId="10" xfId="0" applyFont="1" applyBorder="1" applyAlignment="1" applyProtection="1">
      <alignment vertical="center" wrapText="1"/>
    </xf>
    <xf numFmtId="0" fontId="18" fillId="0" borderId="10" xfId="0" applyFont="1" applyBorder="1" applyAlignment="1">
      <alignment wrapText="1"/>
    </xf>
    <xf numFmtId="0" fontId="18" fillId="0" borderId="19" xfId="0" applyFont="1" applyBorder="1" applyAlignment="1">
      <alignment wrapText="1"/>
    </xf>
    <xf numFmtId="0" fontId="18" fillId="0" borderId="18" xfId="0" applyFont="1" applyBorder="1" applyAlignment="1">
      <alignment wrapText="1"/>
    </xf>
    <xf numFmtId="0" fontId="18" fillId="0" borderId="17" xfId="0" applyFont="1" applyBorder="1" applyAlignment="1">
      <alignment wrapText="1"/>
    </xf>
    <xf numFmtId="0" fontId="0" fillId="0" borderId="21" xfId="0" applyBorder="1" applyAlignment="1">
      <alignment horizontal="center" vertical="center"/>
    </xf>
    <xf numFmtId="0" fontId="18" fillId="11" borderId="13" xfId="0" applyFont="1" applyFill="1" applyBorder="1" applyAlignment="1" applyProtection="1">
      <alignment horizontal="center" vertical="center"/>
    </xf>
    <xf numFmtId="0" fontId="18" fillId="11" borderId="11" xfId="0" applyFont="1" applyFill="1" applyBorder="1" applyAlignment="1" applyProtection="1">
      <alignment horizontal="center" vertical="center"/>
    </xf>
    <xf numFmtId="0" fontId="18" fillId="11" borderId="24" xfId="0" applyFont="1" applyFill="1" applyBorder="1" applyAlignment="1" applyProtection="1">
      <alignment horizontal="center" vertical="center"/>
    </xf>
    <xf numFmtId="0" fontId="0" fillId="0" borderId="24" xfId="0" applyBorder="1" applyAlignment="1"/>
    <xf numFmtId="0" fontId="0" fillId="11" borderId="0" xfId="0" applyFont="1" applyFill="1" applyBorder="1" applyAlignment="1">
      <alignment horizontal="left" vertical="center"/>
    </xf>
    <xf numFmtId="0" fontId="0" fillId="11" borderId="0" xfId="0" applyFont="1" applyFill="1" applyBorder="1" applyAlignment="1">
      <alignment horizontal="left" vertical="center" wrapText="1"/>
    </xf>
    <xf numFmtId="0" fontId="39" fillId="0" borderId="156" xfId="0" applyFont="1" applyBorder="1" applyAlignment="1" applyProtection="1">
      <alignment horizontal="left" vertical="center" wrapText="1"/>
    </xf>
    <xf numFmtId="0" fontId="39" fillId="0" borderId="158" xfId="0" applyFont="1" applyBorder="1" applyAlignment="1" applyProtection="1">
      <alignment horizontal="left" vertical="center" wrapText="1"/>
    </xf>
    <xf numFmtId="0" fontId="18" fillId="0" borderId="23" xfId="0" applyFont="1" applyBorder="1" applyAlignment="1">
      <alignment horizontal="left" vertical="center"/>
    </xf>
    <xf numFmtId="0" fontId="18" fillId="0" borderId="18" xfId="0" applyFont="1" applyBorder="1" applyAlignment="1">
      <alignment horizontal="left" vertical="center"/>
    </xf>
    <xf numFmtId="0" fontId="18" fillId="0" borderId="17" xfId="0" applyFont="1" applyBorder="1" applyAlignment="1">
      <alignment horizontal="left" vertical="center"/>
    </xf>
    <xf numFmtId="0" fontId="15" fillId="11" borderId="80" xfId="0" applyFont="1" applyFill="1" applyBorder="1" applyAlignment="1" applyProtection="1">
      <alignment horizontal="left" vertical="center" indent="1" shrinkToFit="1"/>
    </xf>
    <xf numFmtId="0" fontId="15" fillId="11" borderId="81" xfId="0" applyFont="1" applyFill="1" applyBorder="1" applyAlignment="1" applyProtection="1">
      <alignment horizontal="left" vertical="center" indent="1" shrinkToFit="1"/>
    </xf>
    <xf numFmtId="0" fontId="15" fillId="11" borderId="82" xfId="0" applyFont="1" applyFill="1" applyBorder="1" applyAlignment="1" applyProtection="1">
      <alignment horizontal="left" vertical="center" indent="1" shrinkToFit="1"/>
    </xf>
    <xf numFmtId="0" fontId="15" fillId="13" borderId="83" xfId="0" applyFont="1" applyFill="1" applyBorder="1" applyAlignment="1" applyProtection="1">
      <alignment horizontal="center" vertical="center" shrinkToFit="1"/>
      <protection locked="0"/>
    </xf>
    <xf numFmtId="0" fontId="15" fillId="13" borderId="81" xfId="0" applyFont="1" applyFill="1" applyBorder="1" applyAlignment="1" applyProtection="1">
      <alignment horizontal="center" vertical="center" shrinkToFit="1"/>
      <protection locked="0"/>
    </xf>
    <xf numFmtId="0" fontId="15" fillId="13" borderId="86" xfId="0" applyFont="1" applyFill="1" applyBorder="1" applyAlignment="1" applyProtection="1">
      <alignment horizontal="center" vertical="center" shrinkToFit="1"/>
      <protection locked="0"/>
    </xf>
    <xf numFmtId="0" fontId="15" fillId="11" borderId="0" xfId="0" applyFont="1" applyFill="1" applyAlignment="1" applyProtection="1">
      <alignment horizontal="left" vertical="top" wrapText="1"/>
    </xf>
    <xf numFmtId="0" fontId="18" fillId="11" borderId="120" xfId="0" applyFont="1" applyFill="1" applyBorder="1" applyAlignment="1" applyProtection="1">
      <alignment horizontal="center" vertical="center"/>
    </xf>
    <xf numFmtId="0" fontId="18" fillId="11" borderId="95" xfId="0" applyFont="1" applyFill="1" applyBorder="1" applyAlignment="1" applyProtection="1">
      <alignment horizontal="center" vertical="center"/>
    </xf>
    <xf numFmtId="0" fontId="18" fillId="11" borderId="121" xfId="0" applyFont="1" applyFill="1" applyBorder="1" applyAlignment="1" applyProtection="1">
      <alignment horizontal="center" vertical="center"/>
    </xf>
    <xf numFmtId="49" fontId="17" fillId="13" borderId="94" xfId="0" applyNumberFormat="1" applyFont="1" applyFill="1" applyBorder="1" applyAlignment="1" applyProtection="1">
      <alignment horizontal="left" vertical="center" wrapText="1"/>
      <protection locked="0"/>
    </xf>
    <xf numFmtId="49" fontId="17" fillId="13" borderId="95" xfId="0" applyNumberFormat="1" applyFont="1" applyFill="1" applyBorder="1" applyAlignment="1" applyProtection="1">
      <alignment horizontal="left" vertical="center" wrapText="1"/>
      <protection locked="0"/>
    </xf>
    <xf numFmtId="49" fontId="17" fillId="13" borderId="96" xfId="0" applyNumberFormat="1" applyFont="1" applyFill="1" applyBorder="1" applyAlignment="1" applyProtection="1">
      <alignment horizontal="left" vertical="center" wrapText="1"/>
      <protection locked="0"/>
    </xf>
    <xf numFmtId="0" fontId="15" fillId="0" borderId="80" xfId="0" applyFont="1" applyFill="1" applyBorder="1" applyAlignment="1" applyProtection="1">
      <alignment horizontal="left" vertical="center" indent="1" shrinkToFit="1"/>
    </xf>
    <xf numFmtId="0" fontId="15" fillId="0" borderId="81" xfId="0" applyFont="1" applyFill="1" applyBorder="1" applyAlignment="1" applyProtection="1">
      <alignment horizontal="left" vertical="center" indent="1" shrinkToFit="1"/>
    </xf>
    <xf numFmtId="0" fontId="15" fillId="0" borderId="82" xfId="0" applyFont="1" applyFill="1" applyBorder="1" applyAlignment="1" applyProtection="1">
      <alignment horizontal="left" vertical="center" indent="1" shrinkToFit="1"/>
    </xf>
    <xf numFmtId="0" fontId="18" fillId="11" borderId="119" xfId="0" applyFont="1" applyFill="1" applyBorder="1" applyAlignment="1" applyProtection="1">
      <alignment horizontal="center" vertical="center"/>
    </xf>
    <xf numFmtId="0" fontId="18" fillId="11" borderId="88" xfId="0" applyFont="1" applyFill="1" applyBorder="1" applyAlignment="1" applyProtection="1">
      <alignment horizontal="center" vertical="center"/>
    </xf>
    <xf numFmtId="0" fontId="18" fillId="11" borderId="89" xfId="0" applyFont="1" applyFill="1" applyBorder="1" applyAlignment="1" applyProtection="1">
      <alignment horizontal="center" vertical="center"/>
    </xf>
    <xf numFmtId="49" fontId="17" fillId="13" borderId="87" xfId="0" applyNumberFormat="1" applyFont="1" applyFill="1" applyBorder="1" applyAlignment="1" applyProtection="1">
      <alignment horizontal="center" vertical="center"/>
      <protection locked="0"/>
    </xf>
    <xf numFmtId="49" fontId="17" fillId="13" borderId="88" xfId="0" applyNumberFormat="1" applyFont="1" applyFill="1" applyBorder="1" applyAlignment="1" applyProtection="1">
      <alignment horizontal="center" vertical="center"/>
      <protection locked="0"/>
    </xf>
    <xf numFmtId="49" fontId="17" fillId="13" borderId="91" xfId="0" applyNumberFormat="1" applyFont="1" applyFill="1" applyBorder="1" applyAlignment="1" applyProtection="1">
      <alignment horizontal="center" vertical="center"/>
      <protection locked="0"/>
    </xf>
    <xf numFmtId="185" fontId="17" fillId="13" borderId="87" xfId="0" applyNumberFormat="1" applyFont="1" applyFill="1" applyBorder="1" applyAlignment="1" applyProtection="1">
      <alignment horizontal="center" vertical="center"/>
      <protection locked="0"/>
    </xf>
    <xf numFmtId="185" fontId="17" fillId="13" borderId="88" xfId="0" applyNumberFormat="1" applyFont="1" applyFill="1" applyBorder="1" applyAlignment="1" applyProtection="1">
      <alignment horizontal="center" vertical="center"/>
      <protection locked="0"/>
    </xf>
    <xf numFmtId="185" fontId="17" fillId="13" borderId="91" xfId="0" applyNumberFormat="1" applyFont="1" applyFill="1" applyBorder="1" applyAlignment="1" applyProtection="1">
      <alignment horizontal="center" vertical="center"/>
      <protection locked="0"/>
    </xf>
    <xf numFmtId="176" fontId="17" fillId="13" borderId="87" xfId="0" applyNumberFormat="1" applyFont="1" applyFill="1" applyBorder="1" applyAlignment="1" applyProtection="1">
      <alignment horizontal="right" vertical="center" indent="2"/>
      <protection locked="0"/>
    </xf>
    <xf numFmtId="176" fontId="17" fillId="13" borderId="88" xfId="0" applyNumberFormat="1" applyFont="1" applyFill="1" applyBorder="1" applyAlignment="1" applyProtection="1">
      <alignment horizontal="right" vertical="center" indent="2"/>
      <protection locked="0"/>
    </xf>
    <xf numFmtId="176" fontId="17" fillId="13" borderId="88" xfId="0" applyNumberFormat="1" applyFont="1" applyFill="1" applyBorder="1" applyAlignment="1" applyProtection="1">
      <alignment horizontal="left" vertical="center" indent="2"/>
      <protection locked="0"/>
    </xf>
    <xf numFmtId="176" fontId="17" fillId="13" borderId="91" xfId="0" applyNumberFormat="1" applyFont="1" applyFill="1" applyBorder="1" applyAlignment="1" applyProtection="1">
      <alignment horizontal="left" vertical="center" indent="2"/>
      <protection locked="0"/>
    </xf>
    <xf numFmtId="0" fontId="15" fillId="11" borderId="0" xfId="0" applyFont="1" applyFill="1" applyAlignment="1" applyProtection="1">
      <alignment horizontal="left" vertical="center" wrapText="1"/>
    </xf>
    <xf numFmtId="0" fontId="44" fillId="11" borderId="0" xfId="0" applyFont="1" applyFill="1" applyAlignment="1" applyProtection="1">
      <alignment horizontal="left" vertical="top" wrapText="1"/>
    </xf>
    <xf numFmtId="0" fontId="18" fillId="11" borderId="117" xfId="0" applyFont="1" applyFill="1" applyBorder="1" applyAlignment="1" applyProtection="1">
      <alignment horizontal="center" vertical="center"/>
    </xf>
    <xf numFmtId="0" fontId="18" fillId="11" borderId="106" xfId="0" applyFont="1" applyFill="1" applyBorder="1" applyAlignment="1" applyProtection="1">
      <alignment horizontal="center" vertical="center"/>
    </xf>
    <xf numFmtId="0" fontId="18" fillId="11" borderId="118" xfId="0" applyFont="1" applyFill="1" applyBorder="1" applyAlignment="1" applyProtection="1">
      <alignment horizontal="center" vertical="center"/>
    </xf>
    <xf numFmtId="49" fontId="17" fillId="13" borderId="105" xfId="0" applyNumberFormat="1" applyFont="1" applyFill="1" applyBorder="1" applyAlignment="1" applyProtection="1">
      <alignment horizontal="center" vertical="center"/>
      <protection locked="0"/>
    </xf>
    <xf numFmtId="49" fontId="17" fillId="13" borderId="106" xfId="0" applyNumberFormat="1" applyFont="1" applyFill="1" applyBorder="1" applyAlignment="1" applyProtection="1">
      <alignment horizontal="center" vertical="center"/>
      <protection locked="0"/>
    </xf>
    <xf numFmtId="49" fontId="17" fillId="13" borderId="107" xfId="0" applyNumberFormat="1" applyFont="1" applyFill="1" applyBorder="1" applyAlignment="1" applyProtection="1">
      <alignment horizontal="center" vertical="center"/>
      <protection locked="0"/>
    </xf>
    <xf numFmtId="0" fontId="15" fillId="13" borderId="36" xfId="0" applyFont="1" applyFill="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15" fillId="13" borderId="14" xfId="0" applyFont="1" applyFill="1"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15" fillId="11" borderId="1" xfId="0" applyFont="1" applyFill="1" applyBorder="1" applyAlignment="1" applyProtection="1">
      <alignment horizontal="left" vertical="center" indent="1"/>
    </xf>
    <xf numFmtId="0" fontId="15" fillId="11" borderId="15" xfId="0" applyFont="1" applyFill="1" applyBorder="1" applyAlignment="1" applyProtection="1">
      <alignment horizontal="left" vertical="center" indent="1"/>
    </xf>
    <xf numFmtId="0" fontId="15" fillId="11" borderId="2" xfId="0" applyFont="1" applyFill="1" applyBorder="1" applyAlignment="1" applyProtection="1">
      <alignment horizontal="left" vertical="center" indent="1"/>
    </xf>
    <xf numFmtId="0" fontId="0" fillId="0" borderId="4" xfId="0" applyBorder="1" applyAlignment="1">
      <alignment horizontal="left" vertical="center" indent="1"/>
    </xf>
    <xf numFmtId="0" fontId="0" fillId="0" borderId="0" xfId="0" applyBorder="1" applyAlignment="1">
      <alignment horizontal="left" vertical="center" indent="1"/>
    </xf>
    <xf numFmtId="0" fontId="0" fillId="0" borderId="12" xfId="0" applyBorder="1" applyAlignment="1">
      <alignment horizontal="left" vertical="center" indent="1"/>
    </xf>
    <xf numFmtId="0" fontId="0" fillId="0" borderId="5" xfId="0" applyBorder="1" applyAlignment="1">
      <alignment horizontal="left" vertical="center" indent="1"/>
    </xf>
    <xf numFmtId="0" fontId="0" fillId="0" borderId="16" xfId="0" applyBorder="1" applyAlignment="1">
      <alignment horizontal="left" vertical="center" indent="1"/>
    </xf>
    <xf numFmtId="0" fontId="0" fillId="0" borderId="9" xfId="0" applyBorder="1" applyAlignment="1">
      <alignment horizontal="left" vertical="center" indent="1"/>
    </xf>
    <xf numFmtId="0" fontId="15" fillId="13" borderId="159" xfId="0" applyFont="1" applyFill="1" applyBorder="1" applyAlignment="1" applyProtection="1">
      <alignment horizontal="center" vertical="center" shrinkToFit="1"/>
      <protection locked="0"/>
    </xf>
    <xf numFmtId="0" fontId="0" fillId="0" borderId="160" xfId="0" applyBorder="1" applyAlignment="1">
      <alignment horizontal="center" vertical="center" shrinkToFit="1"/>
    </xf>
    <xf numFmtId="0" fontId="15" fillId="13" borderId="160" xfId="0" applyFont="1" applyFill="1" applyBorder="1" applyAlignment="1" applyProtection="1">
      <alignment horizontal="center" vertical="center" shrinkToFit="1"/>
      <protection locked="0"/>
    </xf>
    <xf numFmtId="0" fontId="0" fillId="0" borderId="161" xfId="0" applyBorder="1" applyAlignment="1">
      <alignment horizontal="center" vertical="center" shrinkToFit="1"/>
    </xf>
    <xf numFmtId="0" fontId="15" fillId="13" borderId="28" xfId="0" applyFont="1" applyFill="1"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15" fillId="13" borderId="38" xfId="0" applyFont="1" applyFill="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15" fillId="11" borderId="0" xfId="0" applyFont="1" applyFill="1" applyAlignment="1" applyProtection="1">
      <alignment horizontal="center" vertical="center"/>
    </xf>
    <xf numFmtId="0" fontId="15" fillId="13" borderId="42" xfId="0" applyFont="1" applyFill="1" applyBorder="1" applyAlignment="1" applyProtection="1">
      <alignment horizontal="center" vertical="center" shrinkToFit="1"/>
      <protection locked="0"/>
    </xf>
    <xf numFmtId="0" fontId="15" fillId="13" borderId="16" xfId="0" applyFont="1" applyFill="1" applyBorder="1" applyAlignment="1" applyProtection="1">
      <alignment horizontal="center" vertical="center" shrinkToFit="1"/>
      <protection locked="0"/>
    </xf>
    <xf numFmtId="0" fontId="15" fillId="13" borderId="9" xfId="0" applyFont="1" applyFill="1" applyBorder="1" applyAlignment="1" applyProtection="1">
      <alignment horizontal="center" vertical="center" shrinkToFit="1"/>
      <protection locked="0"/>
    </xf>
    <xf numFmtId="0" fontId="15" fillId="11" borderId="80" xfId="0" applyFont="1" applyFill="1" applyBorder="1" applyAlignment="1" applyProtection="1">
      <alignment horizontal="left" vertical="center" indent="1"/>
    </xf>
    <xf numFmtId="0" fontId="15" fillId="11" borderId="81" xfId="0" applyFont="1" applyFill="1" applyBorder="1" applyAlignment="1" applyProtection="1">
      <alignment horizontal="left" vertical="center" indent="1"/>
    </xf>
    <xf numFmtId="0" fontId="15" fillId="13" borderId="20" xfId="0" applyNumberFormat="1" applyFont="1" applyFill="1" applyBorder="1" applyAlignment="1" applyProtection="1">
      <alignment horizontal="center" vertical="center"/>
      <protection locked="0"/>
    </xf>
    <xf numFmtId="0" fontId="0" fillId="13" borderId="21" xfId="0" applyFill="1" applyBorder="1" applyAlignment="1" applyProtection="1">
      <alignment horizontal="center" vertical="center"/>
      <protection locked="0"/>
    </xf>
    <xf numFmtId="0" fontId="0" fillId="13" borderId="6" xfId="0" applyFill="1" applyBorder="1" applyAlignment="1" applyProtection="1">
      <alignment horizontal="center" vertical="center"/>
      <protection locked="0"/>
    </xf>
    <xf numFmtId="0" fontId="15" fillId="11" borderId="0" xfId="0" applyFont="1" applyFill="1" applyAlignment="1" applyProtection="1">
      <alignment horizontal="distributed" vertical="center"/>
    </xf>
    <xf numFmtId="0" fontId="15" fillId="11" borderId="0" xfId="0" applyFont="1" applyFill="1" applyAlignment="1" applyProtection="1">
      <alignment horizontal="left" vertical="center" indent="1"/>
    </xf>
    <xf numFmtId="0" fontId="15" fillId="11" borderId="0" xfId="0" applyFont="1" applyFill="1" applyAlignment="1" applyProtection="1">
      <alignment horizontal="left" vertical="center"/>
    </xf>
    <xf numFmtId="0" fontId="0" fillId="0" borderId="0" xfId="0" applyAlignment="1"/>
    <xf numFmtId="0" fontId="16" fillId="11" borderId="0" xfId="0" applyFont="1" applyFill="1" applyAlignment="1" applyProtection="1">
      <alignment horizontal="center" vertical="center"/>
    </xf>
    <xf numFmtId="49" fontId="29" fillId="13" borderId="0" xfId="0" applyNumberFormat="1" applyFont="1" applyFill="1" applyAlignment="1" applyProtection="1">
      <alignment horizontal="center" vertical="center"/>
      <protection locked="0"/>
    </xf>
    <xf numFmtId="0" fontId="29" fillId="11" borderId="0" xfId="0" applyFont="1" applyFill="1" applyAlignment="1" applyProtection="1">
      <alignment horizontal="left" vertical="center"/>
    </xf>
    <xf numFmtId="49" fontId="15" fillId="13" borderId="0" xfId="0" applyNumberFormat="1" applyFont="1" applyFill="1" applyAlignment="1" applyProtection="1">
      <alignment horizontal="left" vertical="center" shrinkToFit="1"/>
      <protection locked="0"/>
    </xf>
    <xf numFmtId="0" fontId="15" fillId="11" borderId="0" xfId="0" applyFont="1" applyFill="1" applyAlignment="1" applyProtection="1">
      <alignment horizontal="left" vertical="center" wrapText="1" indent="3"/>
    </xf>
    <xf numFmtId="0" fontId="15" fillId="11" borderId="0" xfId="0" applyFont="1" applyFill="1" applyAlignment="1" applyProtection="1">
      <alignment horizontal="left" vertical="center" wrapText="1" indent="2"/>
    </xf>
    <xf numFmtId="0" fontId="50" fillId="0" borderId="3" xfId="0" applyFont="1" applyBorder="1" applyAlignment="1">
      <alignment horizontal="center" vertical="center"/>
    </xf>
    <xf numFmtId="0" fontId="51" fillId="11" borderId="3" xfId="0" applyFont="1" applyFill="1" applyBorder="1" applyAlignment="1" applyProtection="1">
      <alignment horizontal="left" vertical="center" indent="1"/>
    </xf>
  </cellXfs>
  <cellStyles count="4">
    <cellStyle name="桁区切り" xfId="1" builtinId="6"/>
    <cellStyle name="標準" xfId="0" builtinId="0"/>
    <cellStyle name="標準 2" xfId="2" xr:uid="{00000000-0005-0000-0000-000002000000}"/>
    <cellStyle name="標準 2 2" xfId="3" xr:uid="{00000000-0005-0000-0000-000003000000}"/>
  </cellStyles>
  <dxfs count="0"/>
  <tableStyles count="0" defaultTableStyle="TableStyleMedium2" defaultPivotStyle="PivotStyleLight16"/>
  <colors>
    <mruColors>
      <color rgb="FFD9D9D9"/>
      <color rgb="FFFFFF66"/>
      <color rgb="FFFFFFCC"/>
      <color rgb="FFFFCCFF"/>
      <color rgb="FF00CC66"/>
      <color rgb="FFF99FF0"/>
      <color rgb="FFCCFFFF"/>
      <color rgb="FFFFFF00"/>
      <color rgb="FFCC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ile>

<file path=xl/ctrlProps/ctrlProp10.xml><?xml version="1.0" encoding="utf-8"?>
<formControlPr xmlns="http://schemas.microsoft.com/office/spreadsheetml/2009/9/main" objectType="CheckBox" checked="Checked"/>
</file>

<file path=xl/ctrlProps/ctrlProp100.xml><?xml version="1.0" encoding="utf-8"?>
<formControlPr xmlns="http://schemas.microsoft.com/office/spreadsheetml/2009/9/main" objectType="CheckBox" checked="Checked"/>
</file>

<file path=xl/ctrlProps/ctrlProp101.xml><?xml version="1.0" encoding="utf-8"?>
<formControlPr xmlns="http://schemas.microsoft.com/office/spreadsheetml/2009/9/main" objectType="CheckBox" checked="Checked"/>
</file>

<file path=xl/ctrlProps/ctrlProp102.xml><?xml version="1.0" encoding="utf-8"?>
<formControlPr xmlns="http://schemas.microsoft.com/office/spreadsheetml/2009/9/main" objectType="CheckBox" checked="Checked"/>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checked="Checked"/>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checked="Checked"/>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10.xml><?xml version="1.0" encoding="utf-8"?>
<formControlPr xmlns="http://schemas.microsoft.com/office/spreadsheetml/2009/9/main" objectType="CheckBox" checked="Checked"/>
</file>

<file path=xl/ctrlProps/ctrlProp111.xml><?xml version="1.0" encoding="utf-8"?>
<formControlPr xmlns="http://schemas.microsoft.com/office/spreadsheetml/2009/9/main" objectType="CheckBox" checked="Checked"/>
</file>

<file path=xl/ctrlProps/ctrlProp112.xml><?xml version="1.0" encoding="utf-8"?>
<formControlPr xmlns="http://schemas.microsoft.com/office/spreadsheetml/2009/9/main" objectType="CheckBox" checked="Checked"/>
</file>

<file path=xl/ctrlProps/ctrlProp113.xml><?xml version="1.0" encoding="utf-8"?>
<formControlPr xmlns="http://schemas.microsoft.com/office/spreadsheetml/2009/9/main" objectType="CheckBox" checked="Checked"/>
</file>

<file path=xl/ctrlProps/ctrlProp114.xml><?xml version="1.0" encoding="utf-8"?>
<formControlPr xmlns="http://schemas.microsoft.com/office/spreadsheetml/2009/9/main" objectType="CheckBox" checked="Checked"/>
</file>

<file path=xl/ctrlProps/ctrlProp115.xml><?xml version="1.0" encoding="utf-8"?>
<formControlPr xmlns="http://schemas.microsoft.com/office/spreadsheetml/2009/9/main" objectType="CheckBox" checked="Checked"/>
</file>

<file path=xl/ctrlProps/ctrlProp116.xml><?xml version="1.0" encoding="utf-8"?>
<formControlPr xmlns="http://schemas.microsoft.com/office/spreadsheetml/2009/9/main" objectType="CheckBox" checked="Checked"/>
</file>

<file path=xl/ctrlProps/ctrlProp117.xml><?xml version="1.0" encoding="utf-8"?>
<formControlPr xmlns="http://schemas.microsoft.com/office/spreadsheetml/2009/9/main" objectType="CheckBox" checked="Checked"/>
</file>

<file path=xl/ctrlProps/ctrlProp118.xml><?xml version="1.0" encoding="utf-8"?>
<formControlPr xmlns="http://schemas.microsoft.com/office/spreadsheetml/2009/9/main" objectType="CheckBox" checked="Checked"/>
</file>

<file path=xl/ctrlProps/ctrlProp119.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checked="Checked"/>
</file>

<file path=xl/ctrlProps/ctrlProp120.xml><?xml version="1.0" encoding="utf-8"?>
<formControlPr xmlns="http://schemas.microsoft.com/office/spreadsheetml/2009/9/main" objectType="CheckBox" checked="Checked"/>
</file>

<file path=xl/ctrlProps/ctrlProp121.xml><?xml version="1.0" encoding="utf-8"?>
<formControlPr xmlns="http://schemas.microsoft.com/office/spreadsheetml/2009/9/main" objectType="CheckBox" checked="Checked"/>
</file>

<file path=xl/ctrlProps/ctrlProp122.xml><?xml version="1.0" encoding="utf-8"?>
<formControlPr xmlns="http://schemas.microsoft.com/office/spreadsheetml/2009/9/main" objectType="CheckBox" checked="Checked"/>
</file>

<file path=xl/ctrlProps/ctrlProp123.xml><?xml version="1.0" encoding="utf-8"?>
<formControlPr xmlns="http://schemas.microsoft.com/office/spreadsheetml/2009/9/main" objectType="CheckBox"/>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checked="Checked"/>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checked="Checked"/>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checked="Checked"/>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33.xml><?xml version="1.0" encoding="utf-8"?>
<formControlPr xmlns="http://schemas.microsoft.com/office/spreadsheetml/2009/9/main" objectType="CheckBox" checked="Checked"/>
</file>

<file path=xl/ctrlProps/ctrlProp134.xml><?xml version="1.0" encoding="utf-8"?>
<formControlPr xmlns="http://schemas.microsoft.com/office/spreadsheetml/2009/9/main" objectType="CheckBox" checked="Checked"/>
</file>

<file path=xl/ctrlProps/ctrlProp135.xml><?xml version="1.0" encoding="utf-8"?>
<formControlPr xmlns="http://schemas.microsoft.com/office/spreadsheetml/2009/9/main" objectType="CheckBox" checked="Checked"/>
</file>

<file path=xl/ctrlProps/ctrlProp136.xml><?xml version="1.0" encoding="utf-8"?>
<formControlPr xmlns="http://schemas.microsoft.com/office/spreadsheetml/2009/9/main" objectType="CheckBox" checked="Checked"/>
</file>

<file path=xl/ctrlProps/ctrlProp137.xml><?xml version="1.0" encoding="utf-8"?>
<formControlPr xmlns="http://schemas.microsoft.com/office/spreadsheetml/2009/9/main" objectType="CheckBox" checked="Checked"/>
</file>

<file path=xl/ctrlProps/ctrlProp138.xml><?xml version="1.0" encoding="utf-8"?>
<formControlPr xmlns="http://schemas.microsoft.com/office/spreadsheetml/2009/9/main" objectType="CheckBox" checked="Checked"/>
</file>

<file path=xl/ctrlProps/ctrlProp139.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checked="Checked"/>
</file>

<file path=xl/ctrlProps/ctrlProp140.xml><?xml version="1.0" encoding="utf-8"?>
<formControlPr xmlns="http://schemas.microsoft.com/office/spreadsheetml/2009/9/main" objectType="CheckBox" checked="Checked"/>
</file>

<file path=xl/ctrlProps/ctrlProp141.xml><?xml version="1.0" encoding="utf-8"?>
<formControlPr xmlns="http://schemas.microsoft.com/office/spreadsheetml/2009/9/main" objectType="CheckBox" checked="Checked"/>
</file>

<file path=xl/ctrlProps/ctrlProp142.xml><?xml version="1.0" encoding="utf-8"?>
<formControlPr xmlns="http://schemas.microsoft.com/office/spreadsheetml/2009/9/main" objectType="CheckBox" checked="Checked"/>
</file>

<file path=xl/ctrlProps/ctrlProp143.xml><?xml version="1.0" encoding="utf-8"?>
<formControlPr xmlns="http://schemas.microsoft.com/office/spreadsheetml/2009/9/main" objectType="CheckBox" checked="Checked"/>
</file>

<file path=xl/ctrlProps/ctrlProp144.xml><?xml version="1.0" encoding="utf-8"?>
<formControlPr xmlns="http://schemas.microsoft.com/office/spreadsheetml/2009/9/main" objectType="CheckBox" checked="Checked"/>
</file>

<file path=xl/ctrlProps/ctrlProp145.xml><?xml version="1.0" encoding="utf-8"?>
<formControlPr xmlns="http://schemas.microsoft.com/office/spreadsheetml/2009/9/main" objectType="CheckBox" checked="Checked"/>
</file>

<file path=xl/ctrlProps/ctrlProp146.xml><?xml version="1.0" encoding="utf-8"?>
<formControlPr xmlns="http://schemas.microsoft.com/office/spreadsheetml/2009/9/main" objectType="CheckBox" checked="Checked"/>
</file>

<file path=xl/ctrlProps/ctrlProp147.xml><?xml version="1.0" encoding="utf-8"?>
<formControlPr xmlns="http://schemas.microsoft.com/office/spreadsheetml/2009/9/main" objectType="CheckBox" checked="Checked"/>
</file>

<file path=xl/ctrlProps/ctrlProp148.xml><?xml version="1.0" encoding="utf-8"?>
<formControlPr xmlns="http://schemas.microsoft.com/office/spreadsheetml/2009/9/main" objectType="CheckBox" checked="Checked"/>
</file>

<file path=xl/ctrlProps/ctrlProp149.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checked="Checked"/>
</file>

<file path=xl/ctrlProps/ctrlProp150.xml><?xml version="1.0" encoding="utf-8"?>
<formControlPr xmlns="http://schemas.microsoft.com/office/spreadsheetml/2009/9/main" objectType="CheckBox" checked="Checked"/>
</file>

<file path=xl/ctrlProps/ctrlProp151.xml><?xml version="1.0" encoding="utf-8"?>
<formControlPr xmlns="http://schemas.microsoft.com/office/spreadsheetml/2009/9/main" objectType="CheckBox" checked="Checked"/>
</file>

<file path=xl/ctrlProps/ctrlProp152.xml><?xml version="1.0" encoding="utf-8"?>
<formControlPr xmlns="http://schemas.microsoft.com/office/spreadsheetml/2009/9/main" objectType="CheckBox" checked="Checked"/>
</file>

<file path=xl/ctrlProps/ctrlProp153.xml><?xml version="1.0" encoding="utf-8"?>
<formControlPr xmlns="http://schemas.microsoft.com/office/spreadsheetml/2009/9/main" objectType="CheckBox" checked="Checked"/>
</file>

<file path=xl/ctrlProps/ctrlProp154.xml><?xml version="1.0" encoding="utf-8"?>
<formControlPr xmlns="http://schemas.microsoft.com/office/spreadsheetml/2009/9/main" objectType="CheckBox" checked="Checked"/>
</file>

<file path=xl/ctrlProps/ctrlProp155.xml><?xml version="1.0" encoding="utf-8"?>
<formControlPr xmlns="http://schemas.microsoft.com/office/spreadsheetml/2009/9/main" objectType="CheckBox" checked="Checked"/>
</file>

<file path=xl/ctrlProps/ctrlProp156.xml><?xml version="1.0" encoding="utf-8"?>
<formControlPr xmlns="http://schemas.microsoft.com/office/spreadsheetml/2009/9/main" objectType="CheckBox" checked="Checked"/>
</file>

<file path=xl/ctrlProps/ctrlProp157.xml><?xml version="1.0" encoding="utf-8"?>
<formControlPr xmlns="http://schemas.microsoft.com/office/spreadsheetml/2009/9/main" objectType="CheckBox" checked="Checked"/>
</file>

<file path=xl/ctrlProps/ctrlProp158.xml><?xml version="1.0" encoding="utf-8"?>
<formControlPr xmlns="http://schemas.microsoft.com/office/spreadsheetml/2009/9/main" objectType="CheckBox" checked="Checked"/>
</file>

<file path=xl/ctrlProps/ctrlProp159.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checked="Checked"/>
</file>

<file path=xl/ctrlProps/ctrlProp160.xml><?xml version="1.0" encoding="utf-8"?>
<formControlPr xmlns="http://schemas.microsoft.com/office/spreadsheetml/2009/9/main" objectType="CheckBox" checked="Checked"/>
</file>

<file path=xl/ctrlProps/ctrlProp161.xml><?xml version="1.0" encoding="utf-8"?>
<formControlPr xmlns="http://schemas.microsoft.com/office/spreadsheetml/2009/9/main" objectType="CheckBox" checked="Checked"/>
</file>

<file path=xl/ctrlProps/ctrlProp162.xml><?xml version="1.0" encoding="utf-8"?>
<formControlPr xmlns="http://schemas.microsoft.com/office/spreadsheetml/2009/9/main" objectType="CheckBox" checked="Checked"/>
</file>

<file path=xl/ctrlProps/ctrlProp163.xml><?xml version="1.0" encoding="utf-8"?>
<formControlPr xmlns="http://schemas.microsoft.com/office/spreadsheetml/2009/9/main" objectType="CheckBox" checked="Checked"/>
</file>

<file path=xl/ctrlProps/ctrlProp164.xml><?xml version="1.0" encoding="utf-8"?>
<formControlPr xmlns="http://schemas.microsoft.com/office/spreadsheetml/2009/9/main" objectType="CheckBox" checked="Checked"/>
</file>

<file path=xl/ctrlProps/ctrlProp165.xml><?xml version="1.0" encoding="utf-8"?>
<formControlPr xmlns="http://schemas.microsoft.com/office/spreadsheetml/2009/9/main" objectType="CheckBox" checked="Checked"/>
</file>

<file path=xl/ctrlProps/ctrlProp166.xml><?xml version="1.0" encoding="utf-8"?>
<formControlPr xmlns="http://schemas.microsoft.com/office/spreadsheetml/2009/9/main" objectType="CheckBox" checked="Checked"/>
</file>

<file path=xl/ctrlProps/ctrlProp167.xml><?xml version="1.0" encoding="utf-8"?>
<formControlPr xmlns="http://schemas.microsoft.com/office/spreadsheetml/2009/9/main" objectType="CheckBox"/>
</file>

<file path=xl/ctrlProps/ctrlProp168.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checked="Checked"/>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checked="Checked"/>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checked="Checked"/>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checked="Checked"/>
</file>

<file path=xl/ctrlProps/ctrlProp39.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checked="Checked"/>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checked="Checked"/>
</file>

<file path=xl/ctrlProps/ctrlProp45.xml><?xml version="1.0" encoding="utf-8"?>
<formControlPr xmlns="http://schemas.microsoft.com/office/spreadsheetml/2009/9/main" objectType="CheckBox" checked="Checked"/>
</file>

<file path=xl/ctrlProps/ctrlProp46.xml><?xml version="1.0" encoding="utf-8"?>
<formControlPr xmlns="http://schemas.microsoft.com/office/spreadsheetml/2009/9/main" objectType="CheckBox" checked="Checked"/>
</file>

<file path=xl/ctrlProps/ctrlProp47.xml><?xml version="1.0" encoding="utf-8"?>
<formControlPr xmlns="http://schemas.microsoft.com/office/spreadsheetml/2009/9/main" objectType="CheckBox" checked="Checked"/>
</file>

<file path=xl/ctrlProps/ctrlProp48.xml><?xml version="1.0" encoding="utf-8"?>
<formControlPr xmlns="http://schemas.microsoft.com/office/spreadsheetml/2009/9/main" objectType="CheckBox" checked="Checked"/>
</file>

<file path=xl/ctrlProps/ctrlProp49.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checked="Checked"/>
</file>

<file path=xl/ctrlProps/ctrlProp50.xml><?xml version="1.0" encoding="utf-8"?>
<formControlPr xmlns="http://schemas.microsoft.com/office/spreadsheetml/2009/9/main" objectType="CheckBox" checked="Checked"/>
</file>

<file path=xl/ctrlProps/ctrlProp51.xml><?xml version="1.0" encoding="utf-8"?>
<formControlPr xmlns="http://schemas.microsoft.com/office/spreadsheetml/2009/9/main" objectType="CheckBox" checked="Checked"/>
</file>

<file path=xl/ctrlProps/ctrlProp52.xml><?xml version="1.0" encoding="utf-8"?>
<formControlPr xmlns="http://schemas.microsoft.com/office/spreadsheetml/2009/9/main" objectType="CheckBox" checked="Checked"/>
</file>

<file path=xl/ctrlProps/ctrlProp53.xml><?xml version="1.0" encoding="utf-8"?>
<formControlPr xmlns="http://schemas.microsoft.com/office/spreadsheetml/2009/9/main" objectType="CheckBox" checked="Checked"/>
</file>

<file path=xl/ctrlProps/ctrlProp54.xml><?xml version="1.0" encoding="utf-8"?>
<formControlPr xmlns="http://schemas.microsoft.com/office/spreadsheetml/2009/9/main" objectType="CheckBox" checked="Checked"/>
</file>

<file path=xl/ctrlProps/ctrlProp55.xml><?xml version="1.0" encoding="utf-8"?>
<formControlPr xmlns="http://schemas.microsoft.com/office/spreadsheetml/2009/9/main" objectType="CheckBox" checked="Checked"/>
</file>

<file path=xl/ctrlProps/ctrlProp56.xml><?xml version="1.0" encoding="utf-8"?>
<formControlPr xmlns="http://schemas.microsoft.com/office/spreadsheetml/2009/9/main" objectType="CheckBox" checked="Checked"/>
</file>

<file path=xl/ctrlProps/ctrlProp57.xml><?xml version="1.0" encoding="utf-8"?>
<formControlPr xmlns="http://schemas.microsoft.com/office/spreadsheetml/2009/9/main" objectType="CheckBox" checked="Checked"/>
</file>

<file path=xl/ctrlProps/ctrlProp58.xml><?xml version="1.0" encoding="utf-8"?>
<formControlPr xmlns="http://schemas.microsoft.com/office/spreadsheetml/2009/9/main" objectType="CheckBox" checked="Checked"/>
</file>

<file path=xl/ctrlProps/ctrlProp59.xml><?xml version="1.0" encoding="utf-8"?>
<formControlPr xmlns="http://schemas.microsoft.com/office/spreadsheetml/2009/9/main" objectType="CheckBox" checked="Checked"/>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checked="Checked"/>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checked="Checked"/>
</file>

<file path=xl/ctrlProps/ctrlProp63.xml><?xml version="1.0" encoding="utf-8"?>
<formControlPr xmlns="http://schemas.microsoft.com/office/spreadsheetml/2009/9/main" objectType="CheckBox" checked="Checked"/>
</file>

<file path=xl/ctrlProps/ctrlProp64.xml><?xml version="1.0" encoding="utf-8"?>
<formControlPr xmlns="http://schemas.microsoft.com/office/spreadsheetml/2009/9/main" objectType="CheckBox" checked="Checked"/>
</file>

<file path=xl/ctrlProps/ctrlProp65.xml><?xml version="1.0" encoding="utf-8"?>
<formControlPr xmlns="http://schemas.microsoft.com/office/spreadsheetml/2009/9/main" objectType="CheckBox" checked="Checked"/>
</file>

<file path=xl/ctrlProps/ctrlProp66.xml><?xml version="1.0" encoding="utf-8"?>
<formControlPr xmlns="http://schemas.microsoft.com/office/spreadsheetml/2009/9/main" objectType="CheckBox" checked="Checked"/>
</file>

<file path=xl/ctrlProps/ctrlProp67.xml><?xml version="1.0" encoding="utf-8"?>
<formControlPr xmlns="http://schemas.microsoft.com/office/spreadsheetml/2009/9/main" objectType="CheckBox" checked="Checked"/>
</file>

<file path=xl/ctrlProps/ctrlProp68.xml><?xml version="1.0" encoding="utf-8"?>
<formControlPr xmlns="http://schemas.microsoft.com/office/spreadsheetml/2009/9/main" objectType="CheckBox" checked="Checked"/>
</file>

<file path=xl/ctrlProps/ctrlProp69.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checked="Checked"/>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checked="Checked"/>
</file>

<file path=xl/ctrlProps/ctrlProp72.xml><?xml version="1.0" encoding="utf-8"?>
<formControlPr xmlns="http://schemas.microsoft.com/office/spreadsheetml/2009/9/main" objectType="CheckBox" checked="Checked"/>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checked="Checked"/>
</file>

<file path=xl/ctrlProps/ctrlProp75.xml><?xml version="1.0" encoding="utf-8"?>
<formControlPr xmlns="http://schemas.microsoft.com/office/spreadsheetml/2009/9/main" objectType="CheckBox" checked="Checked"/>
</file>

<file path=xl/ctrlProps/ctrlProp76.xml><?xml version="1.0" encoding="utf-8"?>
<formControlPr xmlns="http://schemas.microsoft.com/office/spreadsheetml/2009/9/main" objectType="CheckBox" checked="Checked"/>
</file>

<file path=xl/ctrlProps/ctrlProp77.xml><?xml version="1.0" encoding="utf-8"?>
<formControlPr xmlns="http://schemas.microsoft.com/office/spreadsheetml/2009/9/main" objectType="CheckBox" checked="Checked"/>
</file>

<file path=xl/ctrlProps/ctrlProp78.xml><?xml version="1.0" encoding="utf-8"?>
<formControlPr xmlns="http://schemas.microsoft.com/office/spreadsheetml/2009/9/main" objectType="CheckBox" checked="Checked"/>
</file>

<file path=xl/ctrlProps/ctrlProp79.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checked="Checked"/>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checked="Checked"/>
</file>

<file path=xl/ctrlProps/ctrlProp83.xml><?xml version="1.0" encoding="utf-8"?>
<formControlPr xmlns="http://schemas.microsoft.com/office/spreadsheetml/2009/9/main" objectType="CheckBox"/>
</file>

<file path=xl/ctrlProps/ctrlProp84.xml><?xml version="1.0" encoding="utf-8"?>
<formControlPr xmlns="http://schemas.microsoft.com/office/spreadsheetml/2009/9/main" objectType="CheckBox" checked="Checked"/>
</file>

<file path=xl/ctrlProps/ctrlProp85.xml><?xml version="1.0" encoding="utf-8"?>
<formControlPr xmlns="http://schemas.microsoft.com/office/spreadsheetml/2009/9/main" objectType="CheckBox" checked="Checked"/>
</file>

<file path=xl/ctrlProps/ctrlProp86.xml><?xml version="1.0" encoding="utf-8"?>
<formControlPr xmlns="http://schemas.microsoft.com/office/spreadsheetml/2009/9/main" objectType="CheckBox" checked="Checked"/>
</file>

<file path=xl/ctrlProps/ctrlProp87.xml><?xml version="1.0" encoding="utf-8"?>
<formControlPr xmlns="http://schemas.microsoft.com/office/spreadsheetml/2009/9/main" objectType="CheckBox"/>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ctrlProps/ctrlProp90.xml><?xml version="1.0" encoding="utf-8"?>
<formControlPr xmlns="http://schemas.microsoft.com/office/spreadsheetml/2009/9/main" objectType="CheckBox" checked="Checked"/>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checked="Checked"/>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checked="Checked"/>
</file>

<file path=xl/ctrlProps/ctrlProp95.xml><?xml version="1.0" encoding="utf-8"?>
<formControlPr xmlns="http://schemas.microsoft.com/office/spreadsheetml/2009/9/main" objectType="CheckBox" checked="Checked"/>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checked="Checked"/>
</file>

<file path=xl/ctrlProps/ctrlProp98.xml><?xml version="1.0" encoding="utf-8"?>
<formControlPr xmlns="http://schemas.microsoft.com/office/spreadsheetml/2009/9/main" objectType="CheckBox" checked="Checked"/>
</file>

<file path=xl/ctrlProps/ctrlProp99.xml><?xml version="1.0" encoding="utf-8"?>
<formControlPr xmlns="http://schemas.microsoft.com/office/spreadsheetml/2009/9/main" objectType="CheckBox" checked="Checked"/>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90</xdr:row>
          <xdr:rowOff>22860</xdr:rowOff>
        </xdr:from>
        <xdr:to>
          <xdr:col>1</xdr:col>
          <xdr:colOff>152400</xdr:colOff>
          <xdr:row>91</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91</xdr:row>
          <xdr:rowOff>22860</xdr:rowOff>
        </xdr:from>
        <xdr:to>
          <xdr:col>1</xdr:col>
          <xdr:colOff>152400</xdr:colOff>
          <xdr:row>92</xdr:row>
          <xdr:rowOff>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93</xdr:row>
          <xdr:rowOff>22860</xdr:rowOff>
        </xdr:from>
        <xdr:to>
          <xdr:col>1</xdr:col>
          <xdr:colOff>152400</xdr:colOff>
          <xdr:row>94</xdr:row>
          <xdr:rowOff>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97</xdr:row>
          <xdr:rowOff>22860</xdr:rowOff>
        </xdr:from>
        <xdr:to>
          <xdr:col>1</xdr:col>
          <xdr:colOff>152400</xdr:colOff>
          <xdr:row>98</xdr:row>
          <xdr:rowOff>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98</xdr:row>
          <xdr:rowOff>22860</xdr:rowOff>
        </xdr:from>
        <xdr:to>
          <xdr:col>1</xdr:col>
          <xdr:colOff>152400</xdr:colOff>
          <xdr:row>99</xdr:row>
          <xdr:rowOff>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99</xdr:row>
          <xdr:rowOff>22860</xdr:rowOff>
        </xdr:from>
        <xdr:to>
          <xdr:col>1</xdr:col>
          <xdr:colOff>152400</xdr:colOff>
          <xdr:row>100</xdr:row>
          <xdr:rowOff>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100</xdr:row>
          <xdr:rowOff>22860</xdr:rowOff>
        </xdr:from>
        <xdr:to>
          <xdr:col>1</xdr:col>
          <xdr:colOff>152400</xdr:colOff>
          <xdr:row>101</xdr:row>
          <xdr:rowOff>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101</xdr:row>
          <xdr:rowOff>22860</xdr:rowOff>
        </xdr:from>
        <xdr:to>
          <xdr:col>1</xdr:col>
          <xdr:colOff>152400</xdr:colOff>
          <xdr:row>101</xdr:row>
          <xdr:rowOff>601980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102</xdr:row>
          <xdr:rowOff>22860</xdr:rowOff>
        </xdr:from>
        <xdr:to>
          <xdr:col>1</xdr:col>
          <xdr:colOff>152400</xdr:colOff>
          <xdr:row>103</xdr:row>
          <xdr:rowOff>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109</xdr:row>
          <xdr:rowOff>22860</xdr:rowOff>
        </xdr:from>
        <xdr:to>
          <xdr:col>1</xdr:col>
          <xdr:colOff>152400</xdr:colOff>
          <xdr:row>110</xdr:row>
          <xdr:rowOff>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110</xdr:row>
          <xdr:rowOff>22860</xdr:rowOff>
        </xdr:from>
        <xdr:to>
          <xdr:col>1</xdr:col>
          <xdr:colOff>152400</xdr:colOff>
          <xdr:row>111</xdr:row>
          <xdr:rowOff>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111</xdr:row>
          <xdr:rowOff>22860</xdr:rowOff>
        </xdr:from>
        <xdr:to>
          <xdr:col>1</xdr:col>
          <xdr:colOff>152400</xdr:colOff>
          <xdr:row>112</xdr:row>
          <xdr:rowOff>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108</xdr:row>
          <xdr:rowOff>22860</xdr:rowOff>
        </xdr:from>
        <xdr:to>
          <xdr:col>1</xdr:col>
          <xdr:colOff>152400</xdr:colOff>
          <xdr:row>109</xdr:row>
          <xdr:rowOff>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114</xdr:row>
          <xdr:rowOff>22860</xdr:rowOff>
        </xdr:from>
        <xdr:to>
          <xdr:col>1</xdr:col>
          <xdr:colOff>152400</xdr:colOff>
          <xdr:row>115</xdr:row>
          <xdr:rowOff>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115</xdr:row>
          <xdr:rowOff>22860</xdr:rowOff>
        </xdr:from>
        <xdr:to>
          <xdr:col>1</xdr:col>
          <xdr:colOff>152400</xdr:colOff>
          <xdr:row>116</xdr:row>
          <xdr:rowOff>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121</xdr:row>
          <xdr:rowOff>22860</xdr:rowOff>
        </xdr:from>
        <xdr:to>
          <xdr:col>1</xdr:col>
          <xdr:colOff>152400</xdr:colOff>
          <xdr:row>122</xdr:row>
          <xdr:rowOff>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122</xdr:row>
          <xdr:rowOff>22860</xdr:rowOff>
        </xdr:from>
        <xdr:to>
          <xdr:col>1</xdr:col>
          <xdr:colOff>152400</xdr:colOff>
          <xdr:row>123</xdr:row>
          <xdr:rowOff>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123</xdr:row>
          <xdr:rowOff>22860</xdr:rowOff>
        </xdr:from>
        <xdr:to>
          <xdr:col>1</xdr:col>
          <xdr:colOff>152400</xdr:colOff>
          <xdr:row>124</xdr:row>
          <xdr:rowOff>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124</xdr:row>
          <xdr:rowOff>22860</xdr:rowOff>
        </xdr:from>
        <xdr:to>
          <xdr:col>1</xdr:col>
          <xdr:colOff>152400</xdr:colOff>
          <xdr:row>125</xdr:row>
          <xdr:rowOff>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132</xdr:row>
          <xdr:rowOff>22860</xdr:rowOff>
        </xdr:from>
        <xdr:to>
          <xdr:col>1</xdr:col>
          <xdr:colOff>152400</xdr:colOff>
          <xdr:row>133</xdr:row>
          <xdr:rowOff>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135</xdr:row>
          <xdr:rowOff>22860</xdr:rowOff>
        </xdr:from>
        <xdr:to>
          <xdr:col>1</xdr:col>
          <xdr:colOff>152400</xdr:colOff>
          <xdr:row>136</xdr:row>
          <xdr:rowOff>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137</xdr:row>
          <xdr:rowOff>22860</xdr:rowOff>
        </xdr:from>
        <xdr:to>
          <xdr:col>1</xdr:col>
          <xdr:colOff>152400</xdr:colOff>
          <xdr:row>138</xdr:row>
          <xdr:rowOff>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138</xdr:row>
          <xdr:rowOff>22860</xdr:rowOff>
        </xdr:from>
        <xdr:to>
          <xdr:col>1</xdr:col>
          <xdr:colOff>152400</xdr:colOff>
          <xdr:row>139</xdr:row>
          <xdr:rowOff>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139</xdr:row>
          <xdr:rowOff>22860</xdr:rowOff>
        </xdr:from>
        <xdr:to>
          <xdr:col>1</xdr:col>
          <xdr:colOff>152400</xdr:colOff>
          <xdr:row>140</xdr:row>
          <xdr:rowOff>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140</xdr:row>
          <xdr:rowOff>0</xdr:rowOff>
        </xdr:from>
        <xdr:to>
          <xdr:col>1</xdr:col>
          <xdr:colOff>152400</xdr:colOff>
          <xdr:row>140</xdr:row>
          <xdr:rowOff>160020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140</xdr:row>
          <xdr:rowOff>22860</xdr:rowOff>
        </xdr:from>
        <xdr:to>
          <xdr:col>1</xdr:col>
          <xdr:colOff>152400</xdr:colOff>
          <xdr:row>141</xdr:row>
          <xdr:rowOff>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133</xdr:row>
          <xdr:rowOff>22860</xdr:rowOff>
        </xdr:from>
        <xdr:to>
          <xdr:col>1</xdr:col>
          <xdr:colOff>152400</xdr:colOff>
          <xdr:row>134</xdr:row>
          <xdr:rowOff>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147</xdr:row>
          <xdr:rowOff>22860</xdr:rowOff>
        </xdr:from>
        <xdr:to>
          <xdr:col>1</xdr:col>
          <xdr:colOff>152400</xdr:colOff>
          <xdr:row>148</xdr:row>
          <xdr:rowOff>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148</xdr:row>
          <xdr:rowOff>22860</xdr:rowOff>
        </xdr:from>
        <xdr:to>
          <xdr:col>1</xdr:col>
          <xdr:colOff>152400</xdr:colOff>
          <xdr:row>149</xdr:row>
          <xdr:rowOff>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149</xdr:row>
          <xdr:rowOff>22860</xdr:rowOff>
        </xdr:from>
        <xdr:to>
          <xdr:col>1</xdr:col>
          <xdr:colOff>152400</xdr:colOff>
          <xdr:row>150</xdr:row>
          <xdr:rowOff>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150</xdr:row>
          <xdr:rowOff>22860</xdr:rowOff>
        </xdr:from>
        <xdr:to>
          <xdr:col>1</xdr:col>
          <xdr:colOff>152400</xdr:colOff>
          <xdr:row>151</xdr:row>
          <xdr:rowOff>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151</xdr:row>
          <xdr:rowOff>0</xdr:rowOff>
        </xdr:from>
        <xdr:to>
          <xdr:col>1</xdr:col>
          <xdr:colOff>152400</xdr:colOff>
          <xdr:row>151</xdr:row>
          <xdr:rowOff>160020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156</xdr:row>
          <xdr:rowOff>22860</xdr:rowOff>
        </xdr:from>
        <xdr:to>
          <xdr:col>1</xdr:col>
          <xdr:colOff>152400</xdr:colOff>
          <xdr:row>157</xdr:row>
          <xdr:rowOff>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157</xdr:row>
          <xdr:rowOff>22860</xdr:rowOff>
        </xdr:from>
        <xdr:to>
          <xdr:col>1</xdr:col>
          <xdr:colOff>152400</xdr:colOff>
          <xdr:row>158</xdr:row>
          <xdr:rowOff>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158</xdr:row>
          <xdr:rowOff>22860</xdr:rowOff>
        </xdr:from>
        <xdr:to>
          <xdr:col>1</xdr:col>
          <xdr:colOff>152400</xdr:colOff>
          <xdr:row>159</xdr:row>
          <xdr:rowOff>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148</xdr:row>
          <xdr:rowOff>22860</xdr:rowOff>
        </xdr:from>
        <xdr:to>
          <xdr:col>1</xdr:col>
          <xdr:colOff>152400</xdr:colOff>
          <xdr:row>149</xdr:row>
          <xdr:rowOff>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154</xdr:row>
          <xdr:rowOff>22860</xdr:rowOff>
        </xdr:from>
        <xdr:to>
          <xdr:col>1</xdr:col>
          <xdr:colOff>152400</xdr:colOff>
          <xdr:row>155</xdr:row>
          <xdr:rowOff>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165</xdr:row>
          <xdr:rowOff>22860</xdr:rowOff>
        </xdr:from>
        <xdr:to>
          <xdr:col>1</xdr:col>
          <xdr:colOff>152400</xdr:colOff>
          <xdr:row>166</xdr:row>
          <xdr:rowOff>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166</xdr:row>
          <xdr:rowOff>0</xdr:rowOff>
        </xdr:from>
        <xdr:to>
          <xdr:col>1</xdr:col>
          <xdr:colOff>152400</xdr:colOff>
          <xdr:row>166</xdr:row>
          <xdr:rowOff>160020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166</xdr:row>
          <xdr:rowOff>0</xdr:rowOff>
        </xdr:from>
        <xdr:to>
          <xdr:col>1</xdr:col>
          <xdr:colOff>152400</xdr:colOff>
          <xdr:row>166</xdr:row>
          <xdr:rowOff>160020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166</xdr:row>
          <xdr:rowOff>0</xdr:rowOff>
        </xdr:from>
        <xdr:to>
          <xdr:col>1</xdr:col>
          <xdr:colOff>152400</xdr:colOff>
          <xdr:row>166</xdr:row>
          <xdr:rowOff>160020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166</xdr:row>
          <xdr:rowOff>22860</xdr:rowOff>
        </xdr:from>
        <xdr:to>
          <xdr:col>1</xdr:col>
          <xdr:colOff>152400</xdr:colOff>
          <xdr:row>167</xdr:row>
          <xdr:rowOff>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168</xdr:row>
          <xdr:rowOff>22860</xdr:rowOff>
        </xdr:from>
        <xdr:to>
          <xdr:col>1</xdr:col>
          <xdr:colOff>152400</xdr:colOff>
          <xdr:row>169</xdr:row>
          <xdr:rowOff>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169</xdr:row>
          <xdr:rowOff>22860</xdr:rowOff>
        </xdr:from>
        <xdr:to>
          <xdr:col>1</xdr:col>
          <xdr:colOff>152400</xdr:colOff>
          <xdr:row>170</xdr:row>
          <xdr:rowOff>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176</xdr:row>
          <xdr:rowOff>22860</xdr:rowOff>
        </xdr:from>
        <xdr:to>
          <xdr:col>1</xdr:col>
          <xdr:colOff>152400</xdr:colOff>
          <xdr:row>177</xdr:row>
          <xdr:rowOff>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177</xdr:row>
          <xdr:rowOff>22860</xdr:rowOff>
        </xdr:from>
        <xdr:to>
          <xdr:col>1</xdr:col>
          <xdr:colOff>152400</xdr:colOff>
          <xdr:row>178</xdr:row>
          <xdr:rowOff>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178</xdr:row>
          <xdr:rowOff>22860</xdr:rowOff>
        </xdr:from>
        <xdr:to>
          <xdr:col>1</xdr:col>
          <xdr:colOff>152400</xdr:colOff>
          <xdr:row>179</xdr:row>
          <xdr:rowOff>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179</xdr:row>
          <xdr:rowOff>22860</xdr:rowOff>
        </xdr:from>
        <xdr:to>
          <xdr:col>1</xdr:col>
          <xdr:colOff>152400</xdr:colOff>
          <xdr:row>180</xdr:row>
          <xdr:rowOff>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182</xdr:row>
          <xdr:rowOff>22860</xdr:rowOff>
        </xdr:from>
        <xdr:to>
          <xdr:col>1</xdr:col>
          <xdr:colOff>152400</xdr:colOff>
          <xdr:row>183</xdr:row>
          <xdr:rowOff>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183</xdr:row>
          <xdr:rowOff>22860</xdr:rowOff>
        </xdr:from>
        <xdr:to>
          <xdr:col>1</xdr:col>
          <xdr:colOff>152400</xdr:colOff>
          <xdr:row>184</xdr:row>
          <xdr:rowOff>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184</xdr:row>
          <xdr:rowOff>22860</xdr:rowOff>
        </xdr:from>
        <xdr:to>
          <xdr:col>1</xdr:col>
          <xdr:colOff>152400</xdr:colOff>
          <xdr:row>185</xdr:row>
          <xdr:rowOff>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191</xdr:row>
          <xdr:rowOff>22860</xdr:rowOff>
        </xdr:from>
        <xdr:to>
          <xdr:col>1</xdr:col>
          <xdr:colOff>152400</xdr:colOff>
          <xdr:row>192</xdr:row>
          <xdr:rowOff>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193</xdr:row>
          <xdr:rowOff>22860</xdr:rowOff>
        </xdr:from>
        <xdr:to>
          <xdr:col>1</xdr:col>
          <xdr:colOff>152400</xdr:colOff>
          <xdr:row>194</xdr:row>
          <xdr:rowOff>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194</xdr:row>
          <xdr:rowOff>22860</xdr:rowOff>
        </xdr:from>
        <xdr:to>
          <xdr:col>1</xdr:col>
          <xdr:colOff>152400</xdr:colOff>
          <xdr:row>195</xdr:row>
          <xdr:rowOff>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195</xdr:row>
          <xdr:rowOff>22860</xdr:rowOff>
        </xdr:from>
        <xdr:to>
          <xdr:col>1</xdr:col>
          <xdr:colOff>152400</xdr:colOff>
          <xdr:row>196</xdr:row>
          <xdr:rowOff>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196</xdr:row>
          <xdr:rowOff>22860</xdr:rowOff>
        </xdr:from>
        <xdr:to>
          <xdr:col>1</xdr:col>
          <xdr:colOff>152400</xdr:colOff>
          <xdr:row>197</xdr:row>
          <xdr:rowOff>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197</xdr:row>
          <xdr:rowOff>22860</xdr:rowOff>
        </xdr:from>
        <xdr:to>
          <xdr:col>1</xdr:col>
          <xdr:colOff>152400</xdr:colOff>
          <xdr:row>198</xdr:row>
          <xdr:rowOff>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198</xdr:row>
          <xdr:rowOff>22860</xdr:rowOff>
        </xdr:from>
        <xdr:to>
          <xdr:col>1</xdr:col>
          <xdr:colOff>152400</xdr:colOff>
          <xdr:row>199</xdr:row>
          <xdr:rowOff>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199</xdr:row>
          <xdr:rowOff>0</xdr:rowOff>
        </xdr:from>
        <xdr:to>
          <xdr:col>1</xdr:col>
          <xdr:colOff>152400</xdr:colOff>
          <xdr:row>201</xdr:row>
          <xdr:rowOff>60960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0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199</xdr:row>
          <xdr:rowOff>0</xdr:rowOff>
        </xdr:from>
        <xdr:to>
          <xdr:col>1</xdr:col>
          <xdr:colOff>152400</xdr:colOff>
          <xdr:row>201</xdr:row>
          <xdr:rowOff>60960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0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199</xdr:row>
          <xdr:rowOff>0</xdr:rowOff>
        </xdr:from>
        <xdr:to>
          <xdr:col>1</xdr:col>
          <xdr:colOff>152400</xdr:colOff>
          <xdr:row>201</xdr:row>
          <xdr:rowOff>60960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0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207</xdr:row>
          <xdr:rowOff>22860</xdr:rowOff>
        </xdr:from>
        <xdr:to>
          <xdr:col>1</xdr:col>
          <xdr:colOff>152400</xdr:colOff>
          <xdr:row>208</xdr:row>
          <xdr:rowOff>0</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0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211</xdr:row>
          <xdr:rowOff>22860</xdr:rowOff>
        </xdr:from>
        <xdr:to>
          <xdr:col>1</xdr:col>
          <xdr:colOff>152400</xdr:colOff>
          <xdr:row>212</xdr:row>
          <xdr:rowOff>0</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0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215</xdr:row>
          <xdr:rowOff>22860</xdr:rowOff>
        </xdr:from>
        <xdr:to>
          <xdr:col>1</xdr:col>
          <xdr:colOff>152400</xdr:colOff>
          <xdr:row>216</xdr:row>
          <xdr:rowOff>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0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216</xdr:row>
          <xdr:rowOff>22860</xdr:rowOff>
        </xdr:from>
        <xdr:to>
          <xdr:col>1</xdr:col>
          <xdr:colOff>152400</xdr:colOff>
          <xdr:row>217</xdr:row>
          <xdr:rowOff>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217</xdr:row>
          <xdr:rowOff>22860</xdr:rowOff>
        </xdr:from>
        <xdr:to>
          <xdr:col>1</xdr:col>
          <xdr:colOff>152400</xdr:colOff>
          <xdr:row>218</xdr:row>
          <xdr:rowOff>0</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218</xdr:row>
          <xdr:rowOff>22860</xdr:rowOff>
        </xdr:from>
        <xdr:to>
          <xdr:col>1</xdr:col>
          <xdr:colOff>152400</xdr:colOff>
          <xdr:row>218</xdr:row>
          <xdr:rowOff>152400</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0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219</xdr:row>
          <xdr:rowOff>22860</xdr:rowOff>
        </xdr:from>
        <xdr:to>
          <xdr:col>1</xdr:col>
          <xdr:colOff>152400</xdr:colOff>
          <xdr:row>220</xdr:row>
          <xdr:rowOff>0</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0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220</xdr:row>
          <xdr:rowOff>22860</xdr:rowOff>
        </xdr:from>
        <xdr:to>
          <xdr:col>1</xdr:col>
          <xdr:colOff>152400</xdr:colOff>
          <xdr:row>221</xdr:row>
          <xdr:rowOff>0</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221</xdr:row>
          <xdr:rowOff>0</xdr:rowOff>
        </xdr:from>
        <xdr:to>
          <xdr:col>1</xdr:col>
          <xdr:colOff>152400</xdr:colOff>
          <xdr:row>221</xdr:row>
          <xdr:rowOff>160020</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221</xdr:row>
          <xdr:rowOff>22860</xdr:rowOff>
        </xdr:from>
        <xdr:to>
          <xdr:col>1</xdr:col>
          <xdr:colOff>152400</xdr:colOff>
          <xdr:row>222</xdr:row>
          <xdr:rowOff>0</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0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222</xdr:row>
          <xdr:rowOff>22860</xdr:rowOff>
        </xdr:from>
        <xdr:to>
          <xdr:col>1</xdr:col>
          <xdr:colOff>152400</xdr:colOff>
          <xdr:row>223</xdr:row>
          <xdr:rowOff>0</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0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224</xdr:row>
          <xdr:rowOff>22860</xdr:rowOff>
        </xdr:from>
        <xdr:to>
          <xdr:col>1</xdr:col>
          <xdr:colOff>152400</xdr:colOff>
          <xdr:row>225</xdr:row>
          <xdr:rowOff>0</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0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239</xdr:row>
          <xdr:rowOff>22860</xdr:rowOff>
        </xdr:from>
        <xdr:to>
          <xdr:col>1</xdr:col>
          <xdr:colOff>152400</xdr:colOff>
          <xdr:row>241</xdr:row>
          <xdr:rowOff>7620</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0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244</xdr:row>
          <xdr:rowOff>22860</xdr:rowOff>
        </xdr:from>
        <xdr:to>
          <xdr:col>1</xdr:col>
          <xdr:colOff>152400</xdr:colOff>
          <xdr:row>245</xdr:row>
          <xdr:rowOff>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0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245</xdr:row>
          <xdr:rowOff>22860</xdr:rowOff>
        </xdr:from>
        <xdr:to>
          <xdr:col>1</xdr:col>
          <xdr:colOff>152400</xdr:colOff>
          <xdr:row>246</xdr:row>
          <xdr:rowOff>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0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246</xdr:row>
          <xdr:rowOff>22860</xdr:rowOff>
        </xdr:from>
        <xdr:to>
          <xdr:col>1</xdr:col>
          <xdr:colOff>152400</xdr:colOff>
          <xdr:row>247</xdr:row>
          <xdr:rowOff>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0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247</xdr:row>
          <xdr:rowOff>22860</xdr:rowOff>
        </xdr:from>
        <xdr:to>
          <xdr:col>1</xdr:col>
          <xdr:colOff>152400</xdr:colOff>
          <xdr:row>248</xdr:row>
          <xdr:rowOff>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249</xdr:row>
          <xdr:rowOff>22860</xdr:rowOff>
        </xdr:from>
        <xdr:to>
          <xdr:col>1</xdr:col>
          <xdr:colOff>152400</xdr:colOff>
          <xdr:row>250</xdr:row>
          <xdr:rowOff>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250</xdr:row>
          <xdr:rowOff>22860</xdr:rowOff>
        </xdr:from>
        <xdr:to>
          <xdr:col>1</xdr:col>
          <xdr:colOff>152400</xdr:colOff>
          <xdr:row>251</xdr:row>
          <xdr:rowOff>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0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251</xdr:row>
          <xdr:rowOff>22860</xdr:rowOff>
        </xdr:from>
        <xdr:to>
          <xdr:col>1</xdr:col>
          <xdr:colOff>152400</xdr:colOff>
          <xdr:row>252</xdr:row>
          <xdr:rowOff>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252</xdr:row>
          <xdr:rowOff>22860</xdr:rowOff>
        </xdr:from>
        <xdr:to>
          <xdr:col>1</xdr:col>
          <xdr:colOff>152400</xdr:colOff>
          <xdr:row>253</xdr:row>
          <xdr:rowOff>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253</xdr:row>
          <xdr:rowOff>22860</xdr:rowOff>
        </xdr:from>
        <xdr:to>
          <xdr:col>1</xdr:col>
          <xdr:colOff>152400</xdr:colOff>
          <xdr:row>254</xdr:row>
          <xdr:rowOff>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255</xdr:row>
          <xdr:rowOff>22860</xdr:rowOff>
        </xdr:from>
        <xdr:to>
          <xdr:col>1</xdr:col>
          <xdr:colOff>152400</xdr:colOff>
          <xdr:row>256</xdr:row>
          <xdr:rowOff>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89</xdr:row>
          <xdr:rowOff>22860</xdr:rowOff>
        </xdr:from>
        <xdr:to>
          <xdr:col>1</xdr:col>
          <xdr:colOff>152400</xdr:colOff>
          <xdr:row>90</xdr:row>
          <xdr:rowOff>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88</xdr:row>
          <xdr:rowOff>7620</xdr:rowOff>
        </xdr:from>
        <xdr:to>
          <xdr:col>1</xdr:col>
          <xdr:colOff>152400</xdr:colOff>
          <xdr:row>89</xdr:row>
          <xdr:rowOff>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130</xdr:row>
          <xdr:rowOff>22860</xdr:rowOff>
        </xdr:from>
        <xdr:to>
          <xdr:col>1</xdr:col>
          <xdr:colOff>152400</xdr:colOff>
          <xdr:row>131</xdr:row>
          <xdr:rowOff>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131</xdr:row>
          <xdr:rowOff>22860</xdr:rowOff>
        </xdr:from>
        <xdr:to>
          <xdr:col>1</xdr:col>
          <xdr:colOff>152400</xdr:colOff>
          <xdr:row>132</xdr:row>
          <xdr:rowOff>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204</xdr:row>
          <xdr:rowOff>22860</xdr:rowOff>
        </xdr:from>
        <xdr:to>
          <xdr:col>1</xdr:col>
          <xdr:colOff>152400</xdr:colOff>
          <xdr:row>205</xdr:row>
          <xdr:rowOff>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205</xdr:row>
          <xdr:rowOff>22860</xdr:rowOff>
        </xdr:from>
        <xdr:to>
          <xdr:col>1</xdr:col>
          <xdr:colOff>152400</xdr:colOff>
          <xdr:row>206</xdr:row>
          <xdr:rowOff>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206</xdr:row>
          <xdr:rowOff>22860</xdr:rowOff>
        </xdr:from>
        <xdr:to>
          <xdr:col>1</xdr:col>
          <xdr:colOff>152400</xdr:colOff>
          <xdr:row>207</xdr:row>
          <xdr:rowOff>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0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265</xdr:row>
          <xdr:rowOff>22860</xdr:rowOff>
        </xdr:from>
        <xdr:to>
          <xdr:col>1</xdr:col>
          <xdr:colOff>152400</xdr:colOff>
          <xdr:row>266</xdr:row>
          <xdr:rowOff>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266</xdr:row>
          <xdr:rowOff>22860</xdr:rowOff>
        </xdr:from>
        <xdr:to>
          <xdr:col>1</xdr:col>
          <xdr:colOff>152400</xdr:colOff>
          <xdr:row>267</xdr:row>
          <xdr:rowOff>0</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0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267</xdr:row>
          <xdr:rowOff>22860</xdr:rowOff>
        </xdr:from>
        <xdr:to>
          <xdr:col>1</xdr:col>
          <xdr:colOff>152400</xdr:colOff>
          <xdr:row>268</xdr:row>
          <xdr:rowOff>0</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0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268</xdr:row>
          <xdr:rowOff>22860</xdr:rowOff>
        </xdr:from>
        <xdr:to>
          <xdr:col>1</xdr:col>
          <xdr:colOff>152400</xdr:colOff>
          <xdr:row>269</xdr:row>
          <xdr:rowOff>0</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0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269</xdr:row>
          <xdr:rowOff>22860</xdr:rowOff>
        </xdr:from>
        <xdr:to>
          <xdr:col>1</xdr:col>
          <xdr:colOff>152400</xdr:colOff>
          <xdr:row>270</xdr:row>
          <xdr:rowOff>0</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0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270</xdr:row>
          <xdr:rowOff>22860</xdr:rowOff>
        </xdr:from>
        <xdr:to>
          <xdr:col>1</xdr:col>
          <xdr:colOff>152400</xdr:colOff>
          <xdr:row>271</xdr:row>
          <xdr:rowOff>0</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0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271</xdr:row>
          <xdr:rowOff>22860</xdr:rowOff>
        </xdr:from>
        <xdr:to>
          <xdr:col>1</xdr:col>
          <xdr:colOff>152400</xdr:colOff>
          <xdr:row>272</xdr:row>
          <xdr:rowOff>0</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0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272</xdr:row>
          <xdr:rowOff>22860</xdr:rowOff>
        </xdr:from>
        <xdr:to>
          <xdr:col>1</xdr:col>
          <xdr:colOff>152400</xdr:colOff>
          <xdr:row>273</xdr:row>
          <xdr:rowOff>0</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0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273</xdr:row>
          <xdr:rowOff>22860</xdr:rowOff>
        </xdr:from>
        <xdr:to>
          <xdr:col>1</xdr:col>
          <xdr:colOff>152400</xdr:colOff>
          <xdr:row>274</xdr:row>
          <xdr:rowOff>0</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0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264</xdr:row>
          <xdr:rowOff>22860</xdr:rowOff>
        </xdr:from>
        <xdr:to>
          <xdr:col>1</xdr:col>
          <xdr:colOff>152400</xdr:colOff>
          <xdr:row>265</xdr:row>
          <xdr:rowOff>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0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263</xdr:row>
          <xdr:rowOff>22860</xdr:rowOff>
        </xdr:from>
        <xdr:to>
          <xdr:col>1</xdr:col>
          <xdr:colOff>152400</xdr:colOff>
          <xdr:row>264</xdr:row>
          <xdr:rowOff>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0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159</xdr:row>
          <xdr:rowOff>22860</xdr:rowOff>
        </xdr:from>
        <xdr:to>
          <xdr:col>1</xdr:col>
          <xdr:colOff>152400</xdr:colOff>
          <xdr:row>160</xdr:row>
          <xdr:rowOff>0</xdr:rowOff>
        </xdr:to>
        <xdr:sp macro="" textlink="">
          <xdr:nvSpPr>
            <xdr:cNvPr id="2256" name="Check Box 208" hidden="1">
              <a:extLst>
                <a:ext uri="{63B3BB69-23CF-44E3-9099-C40C66FF867C}">
                  <a14:compatExt spid="_x0000_s2256"/>
                </a:ext>
                <a:ext uri="{FF2B5EF4-FFF2-40B4-BE49-F238E27FC236}">
                  <a16:creationId xmlns:a16="http://schemas.microsoft.com/office/drawing/2014/main" id="{00000000-0008-0000-00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256</xdr:row>
          <xdr:rowOff>22860</xdr:rowOff>
        </xdr:from>
        <xdr:to>
          <xdr:col>1</xdr:col>
          <xdr:colOff>152400</xdr:colOff>
          <xdr:row>257</xdr:row>
          <xdr:rowOff>0</xdr:rowOff>
        </xdr:to>
        <xdr:sp macro="" textlink="">
          <xdr:nvSpPr>
            <xdr:cNvPr id="2257" name="Check Box 209" hidden="1">
              <a:extLst>
                <a:ext uri="{63B3BB69-23CF-44E3-9099-C40C66FF867C}">
                  <a14:compatExt spid="_x0000_s2257"/>
                </a:ext>
                <a:ext uri="{FF2B5EF4-FFF2-40B4-BE49-F238E27FC236}">
                  <a16:creationId xmlns:a16="http://schemas.microsoft.com/office/drawing/2014/main" id="{00000000-0008-0000-00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134</xdr:row>
          <xdr:rowOff>22860</xdr:rowOff>
        </xdr:from>
        <xdr:to>
          <xdr:col>1</xdr:col>
          <xdr:colOff>152400</xdr:colOff>
          <xdr:row>135</xdr:row>
          <xdr:rowOff>0</xdr:rowOff>
        </xdr:to>
        <xdr:sp macro="" textlink="">
          <xdr:nvSpPr>
            <xdr:cNvPr id="2259" name="Check Box 211" hidden="1">
              <a:extLst>
                <a:ext uri="{63B3BB69-23CF-44E3-9099-C40C66FF867C}">
                  <a14:compatExt spid="_x0000_s2259"/>
                </a:ext>
                <a:ext uri="{FF2B5EF4-FFF2-40B4-BE49-F238E27FC236}">
                  <a16:creationId xmlns:a16="http://schemas.microsoft.com/office/drawing/2014/main" id="{00000000-0008-0000-00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212</xdr:row>
          <xdr:rowOff>22860</xdr:rowOff>
        </xdr:from>
        <xdr:to>
          <xdr:col>1</xdr:col>
          <xdr:colOff>152400</xdr:colOff>
          <xdr:row>213</xdr:row>
          <xdr:rowOff>0</xdr:rowOff>
        </xdr:to>
        <xdr:sp macro="" textlink="">
          <xdr:nvSpPr>
            <xdr:cNvPr id="2261" name="Check Box 213" hidden="1">
              <a:extLst>
                <a:ext uri="{63B3BB69-23CF-44E3-9099-C40C66FF867C}">
                  <a14:compatExt spid="_x0000_s2261"/>
                </a:ext>
                <a:ext uri="{FF2B5EF4-FFF2-40B4-BE49-F238E27FC236}">
                  <a16:creationId xmlns:a16="http://schemas.microsoft.com/office/drawing/2014/main" id="{00000000-0008-0000-00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141</xdr:row>
          <xdr:rowOff>22860</xdr:rowOff>
        </xdr:from>
        <xdr:to>
          <xdr:col>1</xdr:col>
          <xdr:colOff>152400</xdr:colOff>
          <xdr:row>142</xdr:row>
          <xdr:rowOff>0</xdr:rowOff>
        </xdr:to>
        <xdr:sp macro="" textlink="">
          <xdr:nvSpPr>
            <xdr:cNvPr id="2263" name="Check Box 215" hidden="1">
              <a:extLst>
                <a:ext uri="{63B3BB69-23CF-44E3-9099-C40C66FF867C}">
                  <a14:compatExt spid="_x0000_s2263"/>
                </a:ext>
                <a:ext uri="{FF2B5EF4-FFF2-40B4-BE49-F238E27FC236}">
                  <a16:creationId xmlns:a16="http://schemas.microsoft.com/office/drawing/2014/main" id="{00000000-0008-0000-00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223</xdr:row>
          <xdr:rowOff>0</xdr:rowOff>
        </xdr:from>
        <xdr:to>
          <xdr:col>1</xdr:col>
          <xdr:colOff>152400</xdr:colOff>
          <xdr:row>223</xdr:row>
          <xdr:rowOff>152400</xdr:rowOff>
        </xdr:to>
        <xdr:sp macro="" textlink="">
          <xdr:nvSpPr>
            <xdr:cNvPr id="2266" name="Check Box 218" hidden="1">
              <a:extLst>
                <a:ext uri="{63B3BB69-23CF-44E3-9099-C40C66FF867C}">
                  <a14:compatExt spid="_x0000_s2266"/>
                </a:ext>
                <a:ext uri="{FF2B5EF4-FFF2-40B4-BE49-F238E27FC236}">
                  <a16:creationId xmlns:a16="http://schemas.microsoft.com/office/drawing/2014/main" id="{00000000-0008-0000-0000-0000D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223</xdr:row>
          <xdr:rowOff>22860</xdr:rowOff>
        </xdr:from>
        <xdr:to>
          <xdr:col>1</xdr:col>
          <xdr:colOff>152400</xdr:colOff>
          <xdr:row>224</xdr:row>
          <xdr:rowOff>0</xdr:rowOff>
        </xdr:to>
        <xdr:sp macro="" textlink="">
          <xdr:nvSpPr>
            <xdr:cNvPr id="2268" name="Check Box 220" hidden="1">
              <a:extLst>
                <a:ext uri="{63B3BB69-23CF-44E3-9099-C40C66FF867C}">
                  <a14:compatExt spid="_x0000_s2268"/>
                </a:ext>
                <a:ext uri="{FF2B5EF4-FFF2-40B4-BE49-F238E27FC236}">
                  <a16:creationId xmlns:a16="http://schemas.microsoft.com/office/drawing/2014/main" id="{00000000-0008-0000-00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248</xdr:row>
          <xdr:rowOff>22860</xdr:rowOff>
        </xdr:from>
        <xdr:to>
          <xdr:col>1</xdr:col>
          <xdr:colOff>152400</xdr:colOff>
          <xdr:row>249</xdr:row>
          <xdr:rowOff>0</xdr:rowOff>
        </xdr:to>
        <xdr:sp macro="" textlink="">
          <xdr:nvSpPr>
            <xdr:cNvPr id="2270" name="Check Box 222" hidden="1">
              <a:extLst>
                <a:ext uri="{63B3BB69-23CF-44E3-9099-C40C66FF867C}">
                  <a14:compatExt spid="_x0000_s2270"/>
                </a:ext>
                <a:ext uri="{FF2B5EF4-FFF2-40B4-BE49-F238E27FC236}">
                  <a16:creationId xmlns:a16="http://schemas.microsoft.com/office/drawing/2014/main" id="{00000000-0008-0000-0000-0000D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152</xdr:row>
          <xdr:rowOff>22860</xdr:rowOff>
        </xdr:from>
        <xdr:to>
          <xdr:col>1</xdr:col>
          <xdr:colOff>152400</xdr:colOff>
          <xdr:row>153</xdr:row>
          <xdr:rowOff>0</xdr:rowOff>
        </xdr:to>
        <xdr:sp macro="" textlink="">
          <xdr:nvSpPr>
            <xdr:cNvPr id="2274" name="Check Box 226" hidden="1">
              <a:extLst>
                <a:ext uri="{63B3BB69-23CF-44E3-9099-C40C66FF867C}">
                  <a14:compatExt spid="_x0000_s2274"/>
                </a:ext>
                <a:ext uri="{FF2B5EF4-FFF2-40B4-BE49-F238E27FC236}">
                  <a16:creationId xmlns:a16="http://schemas.microsoft.com/office/drawing/2014/main" id="{00000000-0008-0000-0000-0000E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180</xdr:row>
          <xdr:rowOff>22860</xdr:rowOff>
        </xdr:from>
        <xdr:to>
          <xdr:col>1</xdr:col>
          <xdr:colOff>152400</xdr:colOff>
          <xdr:row>181</xdr:row>
          <xdr:rowOff>0</xdr:rowOff>
        </xdr:to>
        <xdr:sp macro="" textlink="">
          <xdr:nvSpPr>
            <xdr:cNvPr id="2275" name="Check Box 227" hidden="1">
              <a:extLst>
                <a:ext uri="{63B3BB69-23CF-44E3-9099-C40C66FF867C}">
                  <a14:compatExt spid="_x0000_s2275"/>
                </a:ext>
                <a:ext uri="{FF2B5EF4-FFF2-40B4-BE49-F238E27FC236}">
                  <a16:creationId xmlns:a16="http://schemas.microsoft.com/office/drawing/2014/main" id="{00000000-0008-0000-0000-0000E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181</xdr:row>
          <xdr:rowOff>22860</xdr:rowOff>
        </xdr:from>
        <xdr:to>
          <xdr:col>1</xdr:col>
          <xdr:colOff>152400</xdr:colOff>
          <xdr:row>182</xdr:row>
          <xdr:rowOff>0</xdr:rowOff>
        </xdr:to>
        <xdr:sp macro="" textlink="">
          <xdr:nvSpPr>
            <xdr:cNvPr id="2276" name="Check Box 228" hidden="1">
              <a:extLst>
                <a:ext uri="{63B3BB69-23CF-44E3-9099-C40C66FF867C}">
                  <a14:compatExt spid="_x0000_s2276"/>
                </a:ext>
                <a:ext uri="{FF2B5EF4-FFF2-40B4-BE49-F238E27FC236}">
                  <a16:creationId xmlns:a16="http://schemas.microsoft.com/office/drawing/2014/main" id="{00000000-0008-0000-00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182</xdr:row>
          <xdr:rowOff>22860</xdr:rowOff>
        </xdr:from>
        <xdr:to>
          <xdr:col>1</xdr:col>
          <xdr:colOff>152400</xdr:colOff>
          <xdr:row>183</xdr:row>
          <xdr:rowOff>0</xdr:rowOff>
        </xdr:to>
        <xdr:sp macro="" textlink="">
          <xdr:nvSpPr>
            <xdr:cNvPr id="2277" name="Check Box 229" hidden="1">
              <a:extLst>
                <a:ext uri="{63B3BB69-23CF-44E3-9099-C40C66FF867C}">
                  <a14:compatExt spid="_x0000_s2277"/>
                </a:ext>
                <a:ext uri="{FF2B5EF4-FFF2-40B4-BE49-F238E27FC236}">
                  <a16:creationId xmlns:a16="http://schemas.microsoft.com/office/drawing/2014/main" id="{00000000-0008-0000-00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182</xdr:row>
          <xdr:rowOff>22860</xdr:rowOff>
        </xdr:from>
        <xdr:to>
          <xdr:col>1</xdr:col>
          <xdr:colOff>152400</xdr:colOff>
          <xdr:row>183</xdr:row>
          <xdr:rowOff>0</xdr:rowOff>
        </xdr:to>
        <xdr:sp macro="" textlink="">
          <xdr:nvSpPr>
            <xdr:cNvPr id="2278" name="Check Box 230" hidden="1">
              <a:extLst>
                <a:ext uri="{63B3BB69-23CF-44E3-9099-C40C66FF867C}">
                  <a14:compatExt spid="_x0000_s2278"/>
                </a:ext>
                <a:ext uri="{FF2B5EF4-FFF2-40B4-BE49-F238E27FC236}">
                  <a16:creationId xmlns:a16="http://schemas.microsoft.com/office/drawing/2014/main" id="{00000000-0008-0000-00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183</xdr:row>
          <xdr:rowOff>22860</xdr:rowOff>
        </xdr:from>
        <xdr:to>
          <xdr:col>1</xdr:col>
          <xdr:colOff>152400</xdr:colOff>
          <xdr:row>184</xdr:row>
          <xdr:rowOff>0</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0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183</xdr:row>
          <xdr:rowOff>22860</xdr:rowOff>
        </xdr:from>
        <xdr:to>
          <xdr:col>1</xdr:col>
          <xdr:colOff>152400</xdr:colOff>
          <xdr:row>184</xdr:row>
          <xdr:rowOff>0</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0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184</xdr:row>
          <xdr:rowOff>22860</xdr:rowOff>
        </xdr:from>
        <xdr:to>
          <xdr:col>1</xdr:col>
          <xdr:colOff>152400</xdr:colOff>
          <xdr:row>185</xdr:row>
          <xdr:rowOff>0</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0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185</xdr:row>
          <xdr:rowOff>22860</xdr:rowOff>
        </xdr:from>
        <xdr:to>
          <xdr:col>1</xdr:col>
          <xdr:colOff>152400</xdr:colOff>
          <xdr:row>186</xdr:row>
          <xdr:rowOff>0</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0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184</xdr:row>
          <xdr:rowOff>22860</xdr:rowOff>
        </xdr:from>
        <xdr:to>
          <xdr:col>1</xdr:col>
          <xdr:colOff>152400</xdr:colOff>
          <xdr:row>185</xdr:row>
          <xdr:rowOff>0</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0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184</xdr:row>
          <xdr:rowOff>22860</xdr:rowOff>
        </xdr:from>
        <xdr:to>
          <xdr:col>1</xdr:col>
          <xdr:colOff>152400</xdr:colOff>
          <xdr:row>185</xdr:row>
          <xdr:rowOff>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0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185</xdr:row>
          <xdr:rowOff>22860</xdr:rowOff>
        </xdr:from>
        <xdr:to>
          <xdr:col>1</xdr:col>
          <xdr:colOff>152400</xdr:colOff>
          <xdr:row>186</xdr:row>
          <xdr:rowOff>0</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0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240</xdr:row>
          <xdr:rowOff>22860</xdr:rowOff>
        </xdr:from>
        <xdr:to>
          <xdr:col>1</xdr:col>
          <xdr:colOff>182880</xdr:colOff>
          <xdr:row>241</xdr:row>
          <xdr:rowOff>0</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0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241</xdr:row>
          <xdr:rowOff>22860</xdr:rowOff>
        </xdr:from>
        <xdr:to>
          <xdr:col>1</xdr:col>
          <xdr:colOff>182880</xdr:colOff>
          <xdr:row>242</xdr:row>
          <xdr:rowOff>0</xdr:rowOff>
        </xdr:to>
        <xdr:sp macro="" textlink="">
          <xdr:nvSpPr>
            <xdr:cNvPr id="2299" name="Check Box 251" hidden="1">
              <a:extLst>
                <a:ext uri="{63B3BB69-23CF-44E3-9099-C40C66FF867C}">
                  <a14:compatExt spid="_x0000_s2299"/>
                </a:ext>
                <a:ext uri="{FF2B5EF4-FFF2-40B4-BE49-F238E27FC236}">
                  <a16:creationId xmlns:a16="http://schemas.microsoft.com/office/drawing/2014/main" id="{00000000-0008-0000-00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240</xdr:row>
          <xdr:rowOff>22860</xdr:rowOff>
        </xdr:from>
        <xdr:to>
          <xdr:col>1</xdr:col>
          <xdr:colOff>182880</xdr:colOff>
          <xdr:row>241</xdr:row>
          <xdr:rowOff>0</xdr:rowOff>
        </xdr:to>
        <xdr:sp macro="" textlink="">
          <xdr:nvSpPr>
            <xdr:cNvPr id="2300" name="Check Box 252" hidden="1">
              <a:extLst>
                <a:ext uri="{63B3BB69-23CF-44E3-9099-C40C66FF867C}">
                  <a14:compatExt spid="_x0000_s2300"/>
                </a:ext>
                <a:ext uri="{FF2B5EF4-FFF2-40B4-BE49-F238E27FC236}">
                  <a16:creationId xmlns:a16="http://schemas.microsoft.com/office/drawing/2014/main" id="{00000000-0008-0000-00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241</xdr:row>
          <xdr:rowOff>22860</xdr:rowOff>
        </xdr:from>
        <xdr:to>
          <xdr:col>1</xdr:col>
          <xdr:colOff>182880</xdr:colOff>
          <xdr:row>242</xdr:row>
          <xdr:rowOff>0</xdr:rowOff>
        </xdr:to>
        <xdr:sp macro="" textlink="">
          <xdr:nvSpPr>
            <xdr:cNvPr id="2301" name="Check Box 253" hidden="1">
              <a:extLst>
                <a:ext uri="{63B3BB69-23CF-44E3-9099-C40C66FF867C}">
                  <a14:compatExt spid="_x0000_s2301"/>
                </a:ext>
                <a:ext uri="{FF2B5EF4-FFF2-40B4-BE49-F238E27FC236}">
                  <a16:creationId xmlns:a16="http://schemas.microsoft.com/office/drawing/2014/main" id="{00000000-0008-0000-0000-0000F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151</xdr:row>
          <xdr:rowOff>22860</xdr:rowOff>
        </xdr:from>
        <xdr:to>
          <xdr:col>1</xdr:col>
          <xdr:colOff>152400</xdr:colOff>
          <xdr:row>152</xdr:row>
          <xdr:rowOff>0</xdr:rowOff>
        </xdr:to>
        <xdr:sp macro="" textlink="">
          <xdr:nvSpPr>
            <xdr:cNvPr id="2303" name="Check Box 255" hidden="1">
              <a:extLst>
                <a:ext uri="{63B3BB69-23CF-44E3-9099-C40C66FF867C}">
                  <a14:compatExt spid="_x0000_s2303"/>
                </a:ext>
                <a:ext uri="{FF2B5EF4-FFF2-40B4-BE49-F238E27FC236}">
                  <a16:creationId xmlns:a16="http://schemas.microsoft.com/office/drawing/2014/main" id="{00000000-0008-0000-0000-0000F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221</xdr:row>
          <xdr:rowOff>0</xdr:rowOff>
        </xdr:from>
        <xdr:to>
          <xdr:col>1</xdr:col>
          <xdr:colOff>152400</xdr:colOff>
          <xdr:row>221</xdr:row>
          <xdr:rowOff>160020</xdr:rowOff>
        </xdr:to>
        <xdr:sp macro="" textlink="">
          <xdr:nvSpPr>
            <xdr:cNvPr id="2304" name="Check Box 256" hidden="1">
              <a:extLst>
                <a:ext uri="{63B3BB69-23CF-44E3-9099-C40C66FF867C}">
                  <a14:compatExt spid="_x0000_s2304"/>
                </a:ext>
                <a:ext uri="{FF2B5EF4-FFF2-40B4-BE49-F238E27FC236}">
                  <a16:creationId xmlns:a16="http://schemas.microsoft.com/office/drawing/2014/main" id="{00000000-0008-0000-0000-00000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221</xdr:row>
          <xdr:rowOff>0</xdr:rowOff>
        </xdr:from>
        <xdr:to>
          <xdr:col>1</xdr:col>
          <xdr:colOff>152400</xdr:colOff>
          <xdr:row>221</xdr:row>
          <xdr:rowOff>160020</xdr:rowOff>
        </xdr:to>
        <xdr:sp macro="" textlink="">
          <xdr:nvSpPr>
            <xdr:cNvPr id="2305" name="Check Box 257" hidden="1">
              <a:extLst>
                <a:ext uri="{63B3BB69-23CF-44E3-9099-C40C66FF867C}">
                  <a14:compatExt spid="_x0000_s2305"/>
                </a:ext>
                <a:ext uri="{FF2B5EF4-FFF2-40B4-BE49-F238E27FC236}">
                  <a16:creationId xmlns:a16="http://schemas.microsoft.com/office/drawing/2014/main" id="{00000000-0008-0000-0000-00000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136</xdr:row>
          <xdr:rowOff>22860</xdr:rowOff>
        </xdr:from>
        <xdr:to>
          <xdr:col>1</xdr:col>
          <xdr:colOff>152400</xdr:colOff>
          <xdr:row>137</xdr:row>
          <xdr:rowOff>0</xdr:rowOff>
        </xdr:to>
        <xdr:sp macro="" textlink="">
          <xdr:nvSpPr>
            <xdr:cNvPr id="2308" name="Check Box 260" hidden="1">
              <a:extLst>
                <a:ext uri="{63B3BB69-23CF-44E3-9099-C40C66FF867C}">
                  <a14:compatExt spid="_x0000_s2308"/>
                </a:ext>
                <a:ext uri="{FF2B5EF4-FFF2-40B4-BE49-F238E27FC236}">
                  <a16:creationId xmlns:a16="http://schemas.microsoft.com/office/drawing/2014/main" id="{00000000-0008-0000-0000-00000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254</xdr:row>
          <xdr:rowOff>22860</xdr:rowOff>
        </xdr:from>
        <xdr:to>
          <xdr:col>1</xdr:col>
          <xdr:colOff>182880</xdr:colOff>
          <xdr:row>255</xdr:row>
          <xdr:rowOff>0</xdr:rowOff>
        </xdr:to>
        <xdr:sp macro="" textlink="">
          <xdr:nvSpPr>
            <xdr:cNvPr id="2309" name="Check Box 261" hidden="1">
              <a:extLst>
                <a:ext uri="{63B3BB69-23CF-44E3-9099-C40C66FF867C}">
                  <a14:compatExt spid="_x0000_s2309"/>
                </a:ext>
                <a:ext uri="{FF2B5EF4-FFF2-40B4-BE49-F238E27FC236}">
                  <a16:creationId xmlns:a16="http://schemas.microsoft.com/office/drawing/2014/main" id="{00000000-0008-0000-0000-00000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254</xdr:row>
          <xdr:rowOff>22860</xdr:rowOff>
        </xdr:from>
        <xdr:to>
          <xdr:col>1</xdr:col>
          <xdr:colOff>182880</xdr:colOff>
          <xdr:row>255</xdr:row>
          <xdr:rowOff>0</xdr:rowOff>
        </xdr:to>
        <xdr:sp macro="" textlink="">
          <xdr:nvSpPr>
            <xdr:cNvPr id="2310" name="Check Box 262" hidden="1">
              <a:extLst>
                <a:ext uri="{63B3BB69-23CF-44E3-9099-C40C66FF867C}">
                  <a14:compatExt spid="_x0000_s2310"/>
                </a:ext>
                <a:ext uri="{FF2B5EF4-FFF2-40B4-BE49-F238E27FC236}">
                  <a16:creationId xmlns:a16="http://schemas.microsoft.com/office/drawing/2014/main" id="{00000000-0008-0000-0000-00000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44823</xdr:colOff>
      <xdr:row>30</xdr:row>
      <xdr:rowOff>8965</xdr:rowOff>
    </xdr:from>
    <xdr:to>
      <xdr:col>21</xdr:col>
      <xdr:colOff>322729</xdr:colOff>
      <xdr:row>32</xdr:row>
      <xdr:rowOff>212912</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12875558" y="6564406"/>
          <a:ext cx="277906" cy="652182"/>
        </a:xfrm>
        <a:prstGeom prst="rightBrace">
          <a:avLst>
            <a:gd name="adj1" fmla="val 30913"/>
            <a:gd name="adj2" fmla="val 4121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22860</xdr:colOff>
          <xdr:row>243</xdr:row>
          <xdr:rowOff>22860</xdr:rowOff>
        </xdr:from>
        <xdr:to>
          <xdr:col>1</xdr:col>
          <xdr:colOff>152400</xdr:colOff>
          <xdr:row>244</xdr:row>
          <xdr:rowOff>0</xdr:rowOff>
        </xdr:to>
        <xdr:sp macro="" textlink="">
          <xdr:nvSpPr>
            <xdr:cNvPr id="2311" name="Check Box 263" hidden="1">
              <a:extLst>
                <a:ext uri="{63B3BB69-23CF-44E3-9099-C40C66FF867C}">
                  <a14:compatExt spid="_x0000_s2311"/>
                </a:ext>
                <a:ext uri="{FF2B5EF4-FFF2-40B4-BE49-F238E27FC236}">
                  <a16:creationId xmlns:a16="http://schemas.microsoft.com/office/drawing/2014/main" id="{00000000-0008-0000-0000-00000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170</xdr:row>
          <xdr:rowOff>22860</xdr:rowOff>
        </xdr:from>
        <xdr:to>
          <xdr:col>1</xdr:col>
          <xdr:colOff>152400</xdr:colOff>
          <xdr:row>170</xdr:row>
          <xdr:rowOff>182880</xdr:rowOff>
        </xdr:to>
        <xdr:sp macro="" textlink="">
          <xdr:nvSpPr>
            <xdr:cNvPr id="2318" name="Check Box 270" hidden="1">
              <a:extLst>
                <a:ext uri="{63B3BB69-23CF-44E3-9099-C40C66FF867C}">
                  <a14:compatExt spid="_x0000_s2318"/>
                </a:ext>
                <a:ext uri="{FF2B5EF4-FFF2-40B4-BE49-F238E27FC236}">
                  <a16:creationId xmlns:a16="http://schemas.microsoft.com/office/drawing/2014/main" id="{00000000-0008-0000-0000-00000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170</xdr:row>
          <xdr:rowOff>22860</xdr:rowOff>
        </xdr:from>
        <xdr:to>
          <xdr:col>1</xdr:col>
          <xdr:colOff>152400</xdr:colOff>
          <xdr:row>170</xdr:row>
          <xdr:rowOff>182880</xdr:rowOff>
        </xdr:to>
        <xdr:sp macro="" textlink="">
          <xdr:nvSpPr>
            <xdr:cNvPr id="2319" name="Check Box 271" hidden="1">
              <a:extLst>
                <a:ext uri="{63B3BB69-23CF-44E3-9099-C40C66FF867C}">
                  <a14:compatExt spid="_x0000_s2319"/>
                </a:ext>
                <a:ext uri="{FF2B5EF4-FFF2-40B4-BE49-F238E27FC236}">
                  <a16:creationId xmlns:a16="http://schemas.microsoft.com/office/drawing/2014/main" id="{00000000-0008-0000-0000-00000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170</xdr:row>
          <xdr:rowOff>22860</xdr:rowOff>
        </xdr:from>
        <xdr:to>
          <xdr:col>1</xdr:col>
          <xdr:colOff>152400</xdr:colOff>
          <xdr:row>170</xdr:row>
          <xdr:rowOff>182880</xdr:rowOff>
        </xdr:to>
        <xdr:sp macro="" textlink="">
          <xdr:nvSpPr>
            <xdr:cNvPr id="2320" name="Check Box 272" hidden="1">
              <a:extLst>
                <a:ext uri="{63B3BB69-23CF-44E3-9099-C40C66FF867C}">
                  <a14:compatExt spid="_x0000_s2320"/>
                </a:ext>
                <a:ext uri="{FF2B5EF4-FFF2-40B4-BE49-F238E27FC236}">
                  <a16:creationId xmlns:a16="http://schemas.microsoft.com/office/drawing/2014/main" id="{00000000-0008-0000-0000-00001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170</xdr:row>
          <xdr:rowOff>22860</xdr:rowOff>
        </xdr:from>
        <xdr:to>
          <xdr:col>1</xdr:col>
          <xdr:colOff>152400</xdr:colOff>
          <xdr:row>170</xdr:row>
          <xdr:rowOff>182880</xdr:rowOff>
        </xdr:to>
        <xdr:sp macro="" textlink="">
          <xdr:nvSpPr>
            <xdr:cNvPr id="2321" name="Check Box 273" hidden="1">
              <a:extLst>
                <a:ext uri="{63B3BB69-23CF-44E3-9099-C40C66FF867C}">
                  <a14:compatExt spid="_x0000_s2321"/>
                </a:ext>
                <a:ext uri="{FF2B5EF4-FFF2-40B4-BE49-F238E27FC236}">
                  <a16:creationId xmlns:a16="http://schemas.microsoft.com/office/drawing/2014/main" id="{00000000-0008-0000-0000-00001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171</xdr:row>
          <xdr:rowOff>22860</xdr:rowOff>
        </xdr:from>
        <xdr:to>
          <xdr:col>1</xdr:col>
          <xdr:colOff>152400</xdr:colOff>
          <xdr:row>172</xdr:row>
          <xdr:rowOff>0</xdr:rowOff>
        </xdr:to>
        <xdr:sp macro="" textlink="">
          <xdr:nvSpPr>
            <xdr:cNvPr id="2322" name="Check Box 274" hidden="1">
              <a:extLst>
                <a:ext uri="{63B3BB69-23CF-44E3-9099-C40C66FF867C}">
                  <a14:compatExt spid="_x0000_s2322"/>
                </a:ext>
                <a:ext uri="{FF2B5EF4-FFF2-40B4-BE49-F238E27FC236}">
                  <a16:creationId xmlns:a16="http://schemas.microsoft.com/office/drawing/2014/main" id="{00000000-0008-0000-0000-00001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112</xdr:row>
          <xdr:rowOff>22860</xdr:rowOff>
        </xdr:from>
        <xdr:to>
          <xdr:col>1</xdr:col>
          <xdr:colOff>152400</xdr:colOff>
          <xdr:row>113</xdr:row>
          <xdr:rowOff>0</xdr:rowOff>
        </xdr:to>
        <xdr:sp macro="" textlink="">
          <xdr:nvSpPr>
            <xdr:cNvPr id="2323" name="Check Box 275" hidden="1">
              <a:extLst>
                <a:ext uri="{63B3BB69-23CF-44E3-9099-C40C66FF867C}">
                  <a14:compatExt spid="_x0000_s2323"/>
                </a:ext>
                <a:ext uri="{FF2B5EF4-FFF2-40B4-BE49-F238E27FC236}">
                  <a16:creationId xmlns:a16="http://schemas.microsoft.com/office/drawing/2014/main" id="{00000000-0008-0000-0000-00001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172</xdr:row>
          <xdr:rowOff>22860</xdr:rowOff>
        </xdr:from>
        <xdr:to>
          <xdr:col>1</xdr:col>
          <xdr:colOff>152400</xdr:colOff>
          <xdr:row>173</xdr:row>
          <xdr:rowOff>0</xdr:rowOff>
        </xdr:to>
        <xdr:sp macro="" textlink="">
          <xdr:nvSpPr>
            <xdr:cNvPr id="2324" name="Check Box 276" hidden="1">
              <a:extLst>
                <a:ext uri="{63B3BB69-23CF-44E3-9099-C40C66FF867C}">
                  <a14:compatExt spid="_x0000_s2324"/>
                </a:ext>
                <a:ext uri="{FF2B5EF4-FFF2-40B4-BE49-F238E27FC236}">
                  <a16:creationId xmlns:a16="http://schemas.microsoft.com/office/drawing/2014/main" id="{00000000-0008-0000-0000-00001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113</xdr:row>
          <xdr:rowOff>22860</xdr:rowOff>
        </xdr:from>
        <xdr:to>
          <xdr:col>1</xdr:col>
          <xdr:colOff>152400</xdr:colOff>
          <xdr:row>114</xdr:row>
          <xdr:rowOff>0</xdr:rowOff>
        </xdr:to>
        <xdr:sp macro="" textlink="">
          <xdr:nvSpPr>
            <xdr:cNvPr id="2325" name="Check Box 277" hidden="1">
              <a:extLst>
                <a:ext uri="{63B3BB69-23CF-44E3-9099-C40C66FF867C}">
                  <a14:compatExt spid="_x0000_s2325"/>
                </a:ext>
                <a:ext uri="{FF2B5EF4-FFF2-40B4-BE49-F238E27FC236}">
                  <a16:creationId xmlns:a16="http://schemas.microsoft.com/office/drawing/2014/main" id="{00000000-0008-0000-0000-00001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172</xdr:row>
          <xdr:rowOff>22860</xdr:rowOff>
        </xdr:from>
        <xdr:to>
          <xdr:col>1</xdr:col>
          <xdr:colOff>152400</xdr:colOff>
          <xdr:row>173</xdr:row>
          <xdr:rowOff>0</xdr:rowOff>
        </xdr:to>
        <xdr:sp macro="" textlink="">
          <xdr:nvSpPr>
            <xdr:cNvPr id="2326" name="Check Box 278" hidden="1">
              <a:extLst>
                <a:ext uri="{63B3BB69-23CF-44E3-9099-C40C66FF867C}">
                  <a14:compatExt spid="_x0000_s2326"/>
                </a:ext>
                <a:ext uri="{FF2B5EF4-FFF2-40B4-BE49-F238E27FC236}">
                  <a16:creationId xmlns:a16="http://schemas.microsoft.com/office/drawing/2014/main" id="{00000000-0008-0000-0000-00001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173</xdr:row>
          <xdr:rowOff>22860</xdr:rowOff>
        </xdr:from>
        <xdr:to>
          <xdr:col>1</xdr:col>
          <xdr:colOff>152400</xdr:colOff>
          <xdr:row>174</xdr:row>
          <xdr:rowOff>0</xdr:rowOff>
        </xdr:to>
        <xdr:sp macro="" textlink="">
          <xdr:nvSpPr>
            <xdr:cNvPr id="2327" name="Check Box 279" hidden="1">
              <a:extLst>
                <a:ext uri="{63B3BB69-23CF-44E3-9099-C40C66FF867C}">
                  <a14:compatExt spid="_x0000_s2327"/>
                </a:ext>
                <a:ext uri="{FF2B5EF4-FFF2-40B4-BE49-F238E27FC236}">
                  <a16:creationId xmlns:a16="http://schemas.microsoft.com/office/drawing/2014/main" id="{00000000-0008-0000-0000-00001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173</xdr:row>
          <xdr:rowOff>22860</xdr:rowOff>
        </xdr:from>
        <xdr:to>
          <xdr:col>1</xdr:col>
          <xdr:colOff>152400</xdr:colOff>
          <xdr:row>174</xdr:row>
          <xdr:rowOff>0</xdr:rowOff>
        </xdr:to>
        <xdr:sp macro="" textlink="">
          <xdr:nvSpPr>
            <xdr:cNvPr id="2328" name="Check Box 280" hidden="1">
              <a:extLst>
                <a:ext uri="{63B3BB69-23CF-44E3-9099-C40C66FF867C}">
                  <a14:compatExt spid="_x0000_s2328"/>
                </a:ext>
                <a:ext uri="{FF2B5EF4-FFF2-40B4-BE49-F238E27FC236}">
                  <a16:creationId xmlns:a16="http://schemas.microsoft.com/office/drawing/2014/main" id="{00000000-0008-0000-0000-00001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173</xdr:row>
          <xdr:rowOff>22860</xdr:rowOff>
        </xdr:from>
        <xdr:to>
          <xdr:col>1</xdr:col>
          <xdr:colOff>152400</xdr:colOff>
          <xdr:row>174</xdr:row>
          <xdr:rowOff>0</xdr:rowOff>
        </xdr:to>
        <xdr:sp macro="" textlink="">
          <xdr:nvSpPr>
            <xdr:cNvPr id="2329" name="Check Box 281" hidden="1">
              <a:extLst>
                <a:ext uri="{63B3BB69-23CF-44E3-9099-C40C66FF867C}">
                  <a14:compatExt spid="_x0000_s2329"/>
                </a:ext>
                <a:ext uri="{FF2B5EF4-FFF2-40B4-BE49-F238E27FC236}">
                  <a16:creationId xmlns:a16="http://schemas.microsoft.com/office/drawing/2014/main" id="{00000000-0008-0000-0000-00001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174</xdr:row>
          <xdr:rowOff>22860</xdr:rowOff>
        </xdr:from>
        <xdr:to>
          <xdr:col>1</xdr:col>
          <xdr:colOff>152400</xdr:colOff>
          <xdr:row>175</xdr:row>
          <xdr:rowOff>0</xdr:rowOff>
        </xdr:to>
        <xdr:sp macro="" textlink="">
          <xdr:nvSpPr>
            <xdr:cNvPr id="2330" name="Check Box 282" hidden="1">
              <a:extLst>
                <a:ext uri="{63B3BB69-23CF-44E3-9099-C40C66FF867C}">
                  <a14:compatExt spid="_x0000_s2330"/>
                </a:ext>
                <a:ext uri="{FF2B5EF4-FFF2-40B4-BE49-F238E27FC236}">
                  <a16:creationId xmlns:a16="http://schemas.microsoft.com/office/drawing/2014/main" id="{00000000-0008-0000-0000-00001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174</xdr:row>
          <xdr:rowOff>22860</xdr:rowOff>
        </xdr:from>
        <xdr:to>
          <xdr:col>1</xdr:col>
          <xdr:colOff>152400</xdr:colOff>
          <xdr:row>175</xdr:row>
          <xdr:rowOff>0</xdr:rowOff>
        </xdr:to>
        <xdr:sp macro="" textlink="">
          <xdr:nvSpPr>
            <xdr:cNvPr id="2331" name="Check Box 283" hidden="1">
              <a:extLst>
                <a:ext uri="{63B3BB69-23CF-44E3-9099-C40C66FF867C}">
                  <a14:compatExt spid="_x0000_s2331"/>
                </a:ext>
                <a:ext uri="{FF2B5EF4-FFF2-40B4-BE49-F238E27FC236}">
                  <a16:creationId xmlns:a16="http://schemas.microsoft.com/office/drawing/2014/main" id="{00000000-0008-0000-0000-00001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174</xdr:row>
          <xdr:rowOff>22860</xdr:rowOff>
        </xdr:from>
        <xdr:to>
          <xdr:col>1</xdr:col>
          <xdr:colOff>152400</xdr:colOff>
          <xdr:row>175</xdr:row>
          <xdr:rowOff>0</xdr:rowOff>
        </xdr:to>
        <xdr:sp macro="" textlink="">
          <xdr:nvSpPr>
            <xdr:cNvPr id="2332" name="Check Box 284" hidden="1">
              <a:extLst>
                <a:ext uri="{63B3BB69-23CF-44E3-9099-C40C66FF867C}">
                  <a14:compatExt spid="_x0000_s2332"/>
                </a:ext>
                <a:ext uri="{FF2B5EF4-FFF2-40B4-BE49-F238E27FC236}">
                  <a16:creationId xmlns:a16="http://schemas.microsoft.com/office/drawing/2014/main" id="{00000000-0008-0000-0000-00001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175</xdr:row>
          <xdr:rowOff>22860</xdr:rowOff>
        </xdr:from>
        <xdr:to>
          <xdr:col>1</xdr:col>
          <xdr:colOff>152400</xdr:colOff>
          <xdr:row>176</xdr:row>
          <xdr:rowOff>0</xdr:rowOff>
        </xdr:to>
        <xdr:sp macro="" textlink="">
          <xdr:nvSpPr>
            <xdr:cNvPr id="2333" name="Check Box 285" hidden="1">
              <a:extLst>
                <a:ext uri="{63B3BB69-23CF-44E3-9099-C40C66FF867C}">
                  <a14:compatExt spid="_x0000_s2333"/>
                </a:ext>
                <a:ext uri="{FF2B5EF4-FFF2-40B4-BE49-F238E27FC236}">
                  <a16:creationId xmlns:a16="http://schemas.microsoft.com/office/drawing/2014/main" id="{00000000-0008-0000-0000-00001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175</xdr:row>
          <xdr:rowOff>22860</xdr:rowOff>
        </xdr:from>
        <xdr:to>
          <xdr:col>1</xdr:col>
          <xdr:colOff>152400</xdr:colOff>
          <xdr:row>176</xdr:row>
          <xdr:rowOff>0</xdr:rowOff>
        </xdr:to>
        <xdr:sp macro="" textlink="">
          <xdr:nvSpPr>
            <xdr:cNvPr id="2334" name="Check Box 286" hidden="1">
              <a:extLst>
                <a:ext uri="{63B3BB69-23CF-44E3-9099-C40C66FF867C}">
                  <a14:compatExt spid="_x0000_s2334"/>
                </a:ext>
                <a:ext uri="{FF2B5EF4-FFF2-40B4-BE49-F238E27FC236}">
                  <a16:creationId xmlns:a16="http://schemas.microsoft.com/office/drawing/2014/main" id="{00000000-0008-0000-0000-00001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175</xdr:row>
          <xdr:rowOff>22860</xdr:rowOff>
        </xdr:from>
        <xdr:to>
          <xdr:col>1</xdr:col>
          <xdr:colOff>152400</xdr:colOff>
          <xdr:row>176</xdr:row>
          <xdr:rowOff>0</xdr:rowOff>
        </xdr:to>
        <xdr:sp macro="" textlink="">
          <xdr:nvSpPr>
            <xdr:cNvPr id="2335" name="Check Box 287" hidden="1">
              <a:extLst>
                <a:ext uri="{63B3BB69-23CF-44E3-9099-C40C66FF867C}">
                  <a14:compatExt spid="_x0000_s2335"/>
                </a:ext>
                <a:ext uri="{FF2B5EF4-FFF2-40B4-BE49-F238E27FC236}">
                  <a16:creationId xmlns:a16="http://schemas.microsoft.com/office/drawing/2014/main" id="{00000000-0008-0000-0000-00001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192</xdr:row>
          <xdr:rowOff>22860</xdr:rowOff>
        </xdr:from>
        <xdr:to>
          <xdr:col>1</xdr:col>
          <xdr:colOff>152400</xdr:colOff>
          <xdr:row>193</xdr:row>
          <xdr:rowOff>0</xdr:rowOff>
        </xdr:to>
        <xdr:sp macro="" textlink="">
          <xdr:nvSpPr>
            <xdr:cNvPr id="2338" name="Check Box 290" hidden="1">
              <a:extLst>
                <a:ext uri="{63B3BB69-23CF-44E3-9099-C40C66FF867C}">
                  <a14:compatExt spid="_x0000_s2338"/>
                </a:ext>
                <a:ext uri="{FF2B5EF4-FFF2-40B4-BE49-F238E27FC236}">
                  <a16:creationId xmlns:a16="http://schemas.microsoft.com/office/drawing/2014/main" id="{00000000-0008-0000-0000-00002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208</xdr:row>
          <xdr:rowOff>22860</xdr:rowOff>
        </xdr:from>
        <xdr:to>
          <xdr:col>1</xdr:col>
          <xdr:colOff>152400</xdr:colOff>
          <xdr:row>209</xdr:row>
          <xdr:rowOff>0</xdr:rowOff>
        </xdr:to>
        <xdr:sp macro="" textlink="">
          <xdr:nvSpPr>
            <xdr:cNvPr id="2339" name="Check Box 291" hidden="1">
              <a:extLst>
                <a:ext uri="{63B3BB69-23CF-44E3-9099-C40C66FF867C}">
                  <a14:compatExt spid="_x0000_s2339"/>
                </a:ext>
                <a:ext uri="{FF2B5EF4-FFF2-40B4-BE49-F238E27FC236}">
                  <a16:creationId xmlns:a16="http://schemas.microsoft.com/office/drawing/2014/main" id="{00000000-0008-0000-0000-00002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209</xdr:row>
          <xdr:rowOff>22860</xdr:rowOff>
        </xdr:from>
        <xdr:to>
          <xdr:col>1</xdr:col>
          <xdr:colOff>152400</xdr:colOff>
          <xdr:row>210</xdr:row>
          <xdr:rowOff>0</xdr:rowOff>
        </xdr:to>
        <xdr:sp macro="" textlink="">
          <xdr:nvSpPr>
            <xdr:cNvPr id="2340" name="Check Box 292" hidden="1">
              <a:extLst>
                <a:ext uri="{63B3BB69-23CF-44E3-9099-C40C66FF867C}">
                  <a14:compatExt spid="_x0000_s2340"/>
                </a:ext>
                <a:ext uri="{FF2B5EF4-FFF2-40B4-BE49-F238E27FC236}">
                  <a16:creationId xmlns:a16="http://schemas.microsoft.com/office/drawing/2014/main" id="{00000000-0008-0000-0000-00002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210</xdr:row>
          <xdr:rowOff>22860</xdr:rowOff>
        </xdr:from>
        <xdr:to>
          <xdr:col>1</xdr:col>
          <xdr:colOff>152400</xdr:colOff>
          <xdr:row>211</xdr:row>
          <xdr:rowOff>0</xdr:rowOff>
        </xdr:to>
        <xdr:sp macro="" textlink="">
          <xdr:nvSpPr>
            <xdr:cNvPr id="2341" name="Check Box 293" hidden="1">
              <a:extLst>
                <a:ext uri="{63B3BB69-23CF-44E3-9099-C40C66FF867C}">
                  <a14:compatExt spid="_x0000_s2341"/>
                </a:ext>
                <a:ext uri="{FF2B5EF4-FFF2-40B4-BE49-F238E27FC236}">
                  <a16:creationId xmlns:a16="http://schemas.microsoft.com/office/drawing/2014/main" id="{00000000-0008-0000-0000-00002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44824</xdr:colOff>
      <xdr:row>38</xdr:row>
      <xdr:rowOff>11206</xdr:rowOff>
    </xdr:from>
    <xdr:to>
      <xdr:col>21</xdr:col>
      <xdr:colOff>322730</xdr:colOff>
      <xdr:row>41</xdr:row>
      <xdr:rowOff>0</xdr:rowOff>
    </xdr:to>
    <xdr:sp macro="" textlink="">
      <xdr:nvSpPr>
        <xdr:cNvPr id="159" name="右中かっこ 158">
          <a:extLst>
            <a:ext uri="{FF2B5EF4-FFF2-40B4-BE49-F238E27FC236}">
              <a16:creationId xmlns:a16="http://schemas.microsoft.com/office/drawing/2014/main" id="{00000000-0008-0000-0000-00009F000000}"/>
            </a:ext>
          </a:extLst>
        </xdr:cNvPr>
        <xdr:cNvSpPr/>
      </xdr:nvSpPr>
      <xdr:spPr>
        <a:xfrm>
          <a:off x="12875559" y="8359588"/>
          <a:ext cx="277906" cy="661147"/>
        </a:xfrm>
        <a:prstGeom prst="rightBrace">
          <a:avLst>
            <a:gd name="adj1" fmla="val 30913"/>
            <a:gd name="adj2" fmla="val 4121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22860</xdr:colOff>
          <xdr:row>153</xdr:row>
          <xdr:rowOff>22860</xdr:rowOff>
        </xdr:from>
        <xdr:to>
          <xdr:col>1</xdr:col>
          <xdr:colOff>152400</xdr:colOff>
          <xdr:row>154</xdr:row>
          <xdr:rowOff>0</xdr:rowOff>
        </xdr:to>
        <xdr:sp macro="" textlink="">
          <xdr:nvSpPr>
            <xdr:cNvPr id="2344" name="Check Box 296" hidden="1">
              <a:extLst>
                <a:ext uri="{63B3BB69-23CF-44E3-9099-C40C66FF867C}">
                  <a14:compatExt spid="_x0000_s2344"/>
                </a:ext>
                <a:ext uri="{FF2B5EF4-FFF2-40B4-BE49-F238E27FC236}">
                  <a16:creationId xmlns:a16="http://schemas.microsoft.com/office/drawing/2014/main" id="{00000000-0008-0000-0000-00002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155</xdr:row>
          <xdr:rowOff>22860</xdr:rowOff>
        </xdr:from>
        <xdr:to>
          <xdr:col>1</xdr:col>
          <xdr:colOff>152400</xdr:colOff>
          <xdr:row>156</xdr:row>
          <xdr:rowOff>0</xdr:rowOff>
        </xdr:to>
        <xdr:sp macro="" textlink="">
          <xdr:nvSpPr>
            <xdr:cNvPr id="2345" name="Check Box 297" hidden="1">
              <a:extLst>
                <a:ext uri="{63B3BB69-23CF-44E3-9099-C40C66FF867C}">
                  <a14:compatExt spid="_x0000_s2345"/>
                </a:ext>
                <a:ext uri="{FF2B5EF4-FFF2-40B4-BE49-F238E27FC236}">
                  <a16:creationId xmlns:a16="http://schemas.microsoft.com/office/drawing/2014/main" id="{00000000-0008-0000-0000-00002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213</xdr:row>
          <xdr:rowOff>22860</xdr:rowOff>
        </xdr:from>
        <xdr:to>
          <xdr:col>1</xdr:col>
          <xdr:colOff>152400</xdr:colOff>
          <xdr:row>214</xdr:row>
          <xdr:rowOff>0</xdr:rowOff>
        </xdr:to>
        <xdr:sp macro="" textlink="">
          <xdr:nvSpPr>
            <xdr:cNvPr id="2346" name="Check Box 298" hidden="1">
              <a:extLst>
                <a:ext uri="{63B3BB69-23CF-44E3-9099-C40C66FF867C}">
                  <a14:compatExt spid="_x0000_s2346"/>
                </a:ext>
                <a:ext uri="{FF2B5EF4-FFF2-40B4-BE49-F238E27FC236}">
                  <a16:creationId xmlns:a16="http://schemas.microsoft.com/office/drawing/2014/main" id="{00000000-0008-0000-0000-00002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214</xdr:row>
          <xdr:rowOff>22860</xdr:rowOff>
        </xdr:from>
        <xdr:to>
          <xdr:col>1</xdr:col>
          <xdr:colOff>152400</xdr:colOff>
          <xdr:row>215</xdr:row>
          <xdr:rowOff>0</xdr:rowOff>
        </xdr:to>
        <xdr:sp macro="" textlink="">
          <xdr:nvSpPr>
            <xdr:cNvPr id="2347" name="Check Box 299" hidden="1">
              <a:extLst>
                <a:ext uri="{63B3BB69-23CF-44E3-9099-C40C66FF867C}">
                  <a14:compatExt spid="_x0000_s2347"/>
                </a:ext>
                <a:ext uri="{FF2B5EF4-FFF2-40B4-BE49-F238E27FC236}">
                  <a16:creationId xmlns:a16="http://schemas.microsoft.com/office/drawing/2014/main" id="{00000000-0008-0000-0000-00002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92</xdr:row>
          <xdr:rowOff>7620</xdr:rowOff>
        </xdr:from>
        <xdr:to>
          <xdr:col>1</xdr:col>
          <xdr:colOff>152400</xdr:colOff>
          <xdr:row>93</xdr:row>
          <xdr:rowOff>0</xdr:rowOff>
        </xdr:to>
        <xdr:sp macro="" textlink="">
          <xdr:nvSpPr>
            <xdr:cNvPr id="2350" name="Check Box 302" hidden="1">
              <a:extLst>
                <a:ext uri="{63B3BB69-23CF-44E3-9099-C40C66FF867C}">
                  <a14:compatExt spid="_x0000_s2350"/>
                </a:ext>
                <a:ext uri="{FF2B5EF4-FFF2-40B4-BE49-F238E27FC236}">
                  <a16:creationId xmlns:a16="http://schemas.microsoft.com/office/drawing/2014/main" id="{00000000-0008-0000-0000-00002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93</xdr:row>
          <xdr:rowOff>7620</xdr:rowOff>
        </xdr:from>
        <xdr:to>
          <xdr:col>1</xdr:col>
          <xdr:colOff>152400</xdr:colOff>
          <xdr:row>94</xdr:row>
          <xdr:rowOff>0</xdr:rowOff>
        </xdr:to>
        <xdr:sp macro="" textlink="">
          <xdr:nvSpPr>
            <xdr:cNvPr id="2352" name="Check Box 304" hidden="1">
              <a:extLst>
                <a:ext uri="{63B3BB69-23CF-44E3-9099-C40C66FF867C}">
                  <a14:compatExt spid="_x0000_s2352"/>
                </a:ext>
                <a:ext uri="{FF2B5EF4-FFF2-40B4-BE49-F238E27FC236}">
                  <a16:creationId xmlns:a16="http://schemas.microsoft.com/office/drawing/2014/main" id="{00000000-0008-0000-0000-00003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94</xdr:row>
          <xdr:rowOff>22860</xdr:rowOff>
        </xdr:from>
        <xdr:to>
          <xdr:col>1</xdr:col>
          <xdr:colOff>152400</xdr:colOff>
          <xdr:row>94</xdr:row>
          <xdr:rowOff>182880</xdr:rowOff>
        </xdr:to>
        <xdr:sp macro="" textlink="">
          <xdr:nvSpPr>
            <xdr:cNvPr id="2353" name="Check Box 305" hidden="1">
              <a:extLst>
                <a:ext uri="{63B3BB69-23CF-44E3-9099-C40C66FF867C}">
                  <a14:compatExt spid="_x0000_s2353"/>
                </a:ext>
                <a:ext uri="{FF2B5EF4-FFF2-40B4-BE49-F238E27FC236}">
                  <a16:creationId xmlns:a16="http://schemas.microsoft.com/office/drawing/2014/main" id="{00000000-0008-0000-0000-00003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93</xdr:row>
          <xdr:rowOff>7620</xdr:rowOff>
        </xdr:from>
        <xdr:to>
          <xdr:col>1</xdr:col>
          <xdr:colOff>152400</xdr:colOff>
          <xdr:row>94</xdr:row>
          <xdr:rowOff>0</xdr:rowOff>
        </xdr:to>
        <xdr:sp macro="" textlink="">
          <xdr:nvSpPr>
            <xdr:cNvPr id="2354" name="Check Box 306" hidden="1">
              <a:extLst>
                <a:ext uri="{63B3BB69-23CF-44E3-9099-C40C66FF867C}">
                  <a14:compatExt spid="_x0000_s2354"/>
                </a:ext>
                <a:ext uri="{FF2B5EF4-FFF2-40B4-BE49-F238E27FC236}">
                  <a16:creationId xmlns:a16="http://schemas.microsoft.com/office/drawing/2014/main" id="{00000000-0008-0000-0000-00003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94</xdr:row>
          <xdr:rowOff>7620</xdr:rowOff>
        </xdr:from>
        <xdr:to>
          <xdr:col>1</xdr:col>
          <xdr:colOff>152400</xdr:colOff>
          <xdr:row>94</xdr:row>
          <xdr:rowOff>182880</xdr:rowOff>
        </xdr:to>
        <xdr:sp macro="" textlink="">
          <xdr:nvSpPr>
            <xdr:cNvPr id="2355" name="Check Box 307" hidden="1">
              <a:extLst>
                <a:ext uri="{63B3BB69-23CF-44E3-9099-C40C66FF867C}">
                  <a14:compatExt spid="_x0000_s2355"/>
                </a:ext>
                <a:ext uri="{FF2B5EF4-FFF2-40B4-BE49-F238E27FC236}">
                  <a16:creationId xmlns:a16="http://schemas.microsoft.com/office/drawing/2014/main" id="{00000000-0008-0000-0000-00003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95</xdr:row>
          <xdr:rowOff>7620</xdr:rowOff>
        </xdr:from>
        <xdr:to>
          <xdr:col>1</xdr:col>
          <xdr:colOff>152400</xdr:colOff>
          <xdr:row>96</xdr:row>
          <xdr:rowOff>0</xdr:rowOff>
        </xdr:to>
        <xdr:sp macro="" textlink="">
          <xdr:nvSpPr>
            <xdr:cNvPr id="2356" name="Check Box 308" hidden="1">
              <a:extLst>
                <a:ext uri="{63B3BB69-23CF-44E3-9099-C40C66FF867C}">
                  <a14:compatExt spid="_x0000_s2356"/>
                </a:ext>
                <a:ext uri="{FF2B5EF4-FFF2-40B4-BE49-F238E27FC236}">
                  <a16:creationId xmlns:a16="http://schemas.microsoft.com/office/drawing/2014/main" id="{00000000-0008-0000-0000-00003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96</xdr:row>
          <xdr:rowOff>7620</xdr:rowOff>
        </xdr:from>
        <xdr:to>
          <xdr:col>1</xdr:col>
          <xdr:colOff>152400</xdr:colOff>
          <xdr:row>97</xdr:row>
          <xdr:rowOff>0</xdr:rowOff>
        </xdr:to>
        <xdr:sp macro="" textlink="">
          <xdr:nvSpPr>
            <xdr:cNvPr id="2357" name="Check Box 309" hidden="1">
              <a:extLst>
                <a:ext uri="{63B3BB69-23CF-44E3-9099-C40C66FF867C}">
                  <a14:compatExt spid="_x0000_s2357"/>
                </a:ext>
                <a:ext uri="{FF2B5EF4-FFF2-40B4-BE49-F238E27FC236}">
                  <a16:creationId xmlns:a16="http://schemas.microsoft.com/office/drawing/2014/main" id="{00000000-0008-0000-0000-00003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243</xdr:row>
          <xdr:rowOff>0</xdr:rowOff>
        </xdr:from>
        <xdr:to>
          <xdr:col>1</xdr:col>
          <xdr:colOff>182880</xdr:colOff>
          <xdr:row>243</xdr:row>
          <xdr:rowOff>160020</xdr:rowOff>
        </xdr:to>
        <xdr:sp macro="" textlink="">
          <xdr:nvSpPr>
            <xdr:cNvPr id="2358" name="Check Box 310" hidden="1">
              <a:extLst>
                <a:ext uri="{63B3BB69-23CF-44E3-9099-C40C66FF867C}">
                  <a14:compatExt spid="_x0000_s2358"/>
                </a:ext>
                <a:ext uri="{FF2B5EF4-FFF2-40B4-BE49-F238E27FC236}">
                  <a16:creationId xmlns:a16="http://schemas.microsoft.com/office/drawing/2014/main" id="{00000000-0008-0000-0000-00003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243</xdr:row>
          <xdr:rowOff>0</xdr:rowOff>
        </xdr:from>
        <xdr:to>
          <xdr:col>1</xdr:col>
          <xdr:colOff>182880</xdr:colOff>
          <xdr:row>243</xdr:row>
          <xdr:rowOff>160020</xdr:rowOff>
        </xdr:to>
        <xdr:sp macro="" textlink="">
          <xdr:nvSpPr>
            <xdr:cNvPr id="2359" name="Check Box 311" hidden="1">
              <a:extLst>
                <a:ext uri="{63B3BB69-23CF-44E3-9099-C40C66FF867C}">
                  <a14:compatExt spid="_x0000_s2359"/>
                </a:ext>
                <a:ext uri="{FF2B5EF4-FFF2-40B4-BE49-F238E27FC236}">
                  <a16:creationId xmlns:a16="http://schemas.microsoft.com/office/drawing/2014/main" id="{00000000-0008-0000-0000-00003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53788</xdr:colOff>
      <xdr:row>1</xdr:row>
      <xdr:rowOff>53788</xdr:rowOff>
    </xdr:from>
    <xdr:to>
      <xdr:col>4</xdr:col>
      <xdr:colOff>251012</xdr:colOff>
      <xdr:row>18</xdr:row>
      <xdr:rowOff>98611</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025838" y="387163"/>
          <a:ext cx="197224" cy="3931023"/>
        </a:xfrm>
        <a:prstGeom prst="rightBrace">
          <a:avLst>
            <a:gd name="adj1" fmla="val 34140"/>
            <a:gd name="adj2" fmla="val 50000"/>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AB276"/>
  <sheetViews>
    <sheetView showZeros="0" view="pageBreakPreview" topLeftCell="A75" zoomScale="85" zoomScaleNormal="40" zoomScaleSheetLayoutView="85" workbookViewId="0">
      <selection activeCell="D99" sqref="D99"/>
    </sheetView>
  </sheetViews>
  <sheetFormatPr defaultColWidth="8.69921875" defaultRowHeight="13.2" x14ac:dyDescent="0.2"/>
  <cols>
    <col min="1" max="2" width="2.69921875" style="5" customWidth="1"/>
    <col min="3" max="3" width="4.69921875" style="5" customWidth="1"/>
    <col min="4" max="4" width="15.69921875" style="10" customWidth="1"/>
    <col min="5" max="6" width="3.8984375" style="10" customWidth="1"/>
    <col min="7" max="7" width="10.5" style="5" customWidth="1"/>
    <col min="8" max="11" width="9.69921875" style="5" customWidth="1"/>
    <col min="12" max="16" width="8.69921875" style="5"/>
    <col min="17" max="18" width="2.69921875" style="5" customWidth="1"/>
    <col min="19" max="19" width="4.19921875" style="5" customWidth="1"/>
    <col min="20" max="20" width="15.69921875" style="5" customWidth="1"/>
    <col min="21" max="27" width="15.69921875" style="10" customWidth="1"/>
    <col min="28" max="16384" width="8.69921875" style="5"/>
  </cols>
  <sheetData>
    <row r="1" spans="1:27" ht="3" customHeight="1" x14ac:dyDescent="0.2">
      <c r="A1" s="3"/>
      <c r="B1" s="6"/>
      <c r="C1" s="6"/>
      <c r="D1" s="16"/>
      <c r="E1" s="16"/>
      <c r="F1" s="16"/>
      <c r="G1" s="6"/>
      <c r="H1" s="6"/>
      <c r="I1" s="6"/>
      <c r="J1" s="6"/>
      <c r="K1" s="6"/>
      <c r="L1" s="6"/>
      <c r="M1" s="6"/>
      <c r="N1" s="6"/>
      <c r="O1" s="6"/>
      <c r="P1" s="6"/>
      <c r="Q1" s="6"/>
      <c r="R1" s="3"/>
      <c r="S1" s="3"/>
      <c r="T1" s="3"/>
      <c r="U1" s="9"/>
      <c r="V1" s="9"/>
      <c r="W1" s="9"/>
      <c r="X1" s="9"/>
      <c r="Y1" s="9"/>
      <c r="Z1" s="9"/>
      <c r="AA1" s="9"/>
    </row>
    <row r="2" spans="1:27" ht="15.6" thickBot="1" x14ac:dyDescent="0.35">
      <c r="A2" s="3"/>
      <c r="B2" s="6"/>
      <c r="C2" s="475" t="s">
        <v>319</v>
      </c>
      <c r="D2" s="476"/>
      <c r="E2" s="193"/>
      <c r="F2" s="193"/>
      <c r="G2" s="194"/>
      <c r="H2" s="194"/>
      <c r="I2" s="194"/>
      <c r="J2" s="194"/>
      <c r="K2" s="194"/>
      <c r="L2" s="6"/>
      <c r="M2" s="6"/>
      <c r="N2" s="6"/>
      <c r="O2" s="6"/>
      <c r="P2" s="6"/>
      <c r="Q2" s="6"/>
      <c r="R2" s="3"/>
      <c r="S2" s="3"/>
      <c r="T2" s="3"/>
      <c r="U2" s="9"/>
      <c r="V2" s="9"/>
      <c r="W2" s="9"/>
      <c r="X2" s="9"/>
      <c r="Y2" s="9"/>
      <c r="Z2" s="9"/>
      <c r="AA2" s="9"/>
    </row>
    <row r="3" spans="1:27" ht="16.2" thickTop="1" thickBot="1" x14ac:dyDescent="0.25">
      <c r="A3" s="191"/>
      <c r="B3" s="191"/>
      <c r="C3" s="477" t="s">
        <v>126</v>
      </c>
      <c r="D3" s="476"/>
      <c r="E3" s="193"/>
      <c r="F3" s="193"/>
      <c r="G3" s="192"/>
      <c r="H3" s="192"/>
      <c r="I3" s="192"/>
      <c r="J3" s="493"/>
      <c r="K3" s="228" t="s">
        <v>121</v>
      </c>
      <c r="L3" s="497"/>
      <c r="M3" s="228" t="s">
        <v>122</v>
      </c>
      <c r="N3" s="478"/>
      <c r="O3" s="428" t="s">
        <v>118</v>
      </c>
      <c r="P3" s="191"/>
      <c r="Q3" s="191"/>
      <c r="R3" s="191"/>
      <c r="S3" s="3"/>
      <c r="T3" s="3"/>
      <c r="U3" s="9"/>
      <c r="V3" s="9"/>
      <c r="W3" s="9"/>
      <c r="X3" s="9"/>
      <c r="Y3" s="9"/>
      <c r="Z3" s="191"/>
      <c r="AA3" s="191"/>
    </row>
    <row r="4" spans="1:27" ht="16.2" x14ac:dyDescent="0.2">
      <c r="A4" s="3"/>
      <c r="B4" s="6"/>
      <c r="C4" s="23" t="s">
        <v>39</v>
      </c>
      <c r="D4" s="24"/>
      <c r="E4" s="24"/>
      <c r="F4" s="24"/>
      <c r="G4" s="6"/>
      <c r="H4" s="6"/>
      <c r="I4" s="6"/>
      <c r="J4" s="6"/>
      <c r="K4" s="6"/>
      <c r="L4" s="6"/>
      <c r="M4" s="6"/>
      <c r="N4" s="6"/>
      <c r="O4" s="6"/>
      <c r="P4" s="6"/>
      <c r="Q4" s="6"/>
      <c r="R4" s="3"/>
      <c r="S4" s="3"/>
      <c r="T4" s="3"/>
      <c r="U4" s="9"/>
      <c r="V4" s="9"/>
      <c r="W4" s="9"/>
      <c r="X4" s="9"/>
      <c r="Y4" s="9"/>
      <c r="Z4" s="9"/>
      <c r="AA4" s="9"/>
    </row>
    <row r="5" spans="1:27" ht="3" customHeight="1" thickBot="1" x14ac:dyDescent="0.25">
      <c r="A5" s="3"/>
      <c r="B5" s="6"/>
      <c r="C5" s="8"/>
      <c r="D5" s="25"/>
      <c r="E5" s="25"/>
      <c r="F5" s="25"/>
      <c r="G5" s="8"/>
      <c r="H5" s="8"/>
      <c r="I5" s="8"/>
      <c r="J5" s="8"/>
      <c r="K5" s="8"/>
      <c r="L5" s="8"/>
      <c r="M5" s="8"/>
      <c r="N5" s="6"/>
      <c r="O5" s="6"/>
      <c r="P5" s="6"/>
      <c r="Q5" s="6"/>
      <c r="R5" s="3"/>
      <c r="S5" s="3"/>
      <c r="T5" s="3"/>
      <c r="U5" s="9"/>
      <c r="V5" s="9"/>
      <c r="W5" s="9"/>
      <c r="X5" s="9"/>
      <c r="Y5" s="9"/>
      <c r="Z5" s="9"/>
      <c r="AA5" s="9"/>
    </row>
    <row r="6" spans="1:27" ht="19.95" customHeight="1" thickBot="1" x14ac:dyDescent="0.25">
      <c r="A6" s="3"/>
      <c r="B6" s="6"/>
      <c r="C6" s="195" t="s">
        <v>40</v>
      </c>
      <c r="D6" s="196" t="s">
        <v>41</v>
      </c>
      <c r="E6" s="734" t="s">
        <v>42</v>
      </c>
      <c r="F6" s="735"/>
      <c r="G6" s="735"/>
      <c r="H6" s="735"/>
      <c r="I6" s="736"/>
      <c r="J6" s="735"/>
      <c r="K6" s="736"/>
      <c r="L6" s="735"/>
      <c r="M6" s="737"/>
      <c r="N6" s="716" t="s">
        <v>43</v>
      </c>
      <c r="O6" s="716"/>
      <c r="P6" s="717"/>
      <c r="Q6" s="6"/>
      <c r="R6" s="3"/>
      <c r="S6" s="7" t="s">
        <v>44</v>
      </c>
      <c r="T6" s="3"/>
      <c r="U6" s="9"/>
      <c r="V6" s="9"/>
      <c r="W6" s="9"/>
      <c r="X6" s="9"/>
      <c r="Y6" s="9"/>
      <c r="Z6" s="9"/>
      <c r="AA6" s="9"/>
    </row>
    <row r="7" spans="1:27" ht="19.95" customHeight="1" thickTop="1" thickBot="1" x14ac:dyDescent="0.25">
      <c r="A7" s="3"/>
      <c r="B7" s="6"/>
      <c r="C7" s="197">
        <v>0</v>
      </c>
      <c r="D7" s="485" t="s">
        <v>111</v>
      </c>
      <c r="E7" s="738" t="s">
        <v>522</v>
      </c>
      <c r="F7" s="739"/>
      <c r="G7" s="739"/>
      <c r="H7" s="740"/>
      <c r="I7" s="489" t="s">
        <v>345</v>
      </c>
      <c r="J7" s="491">
        <v>5</v>
      </c>
      <c r="K7" s="180" t="s">
        <v>108</v>
      </c>
      <c r="L7" s="732" t="s">
        <v>109</v>
      </c>
      <c r="M7" s="733"/>
      <c r="N7" s="176"/>
      <c r="O7" s="176"/>
      <c r="P7" s="177"/>
      <c r="Q7" s="6"/>
      <c r="R7" s="3"/>
      <c r="S7" s="257">
        <f>C7</f>
        <v>0</v>
      </c>
      <c r="T7" s="258" t="str">
        <f>D7</f>
        <v>公告日</v>
      </c>
      <c r="U7" s="220" t="s">
        <v>109</v>
      </c>
      <c r="V7" s="221" t="s">
        <v>110</v>
      </c>
      <c r="W7" s="179"/>
      <c r="X7" s="179"/>
      <c r="Y7" s="179"/>
      <c r="Z7" s="179"/>
      <c r="AA7" s="179"/>
    </row>
    <row r="8" spans="1:27" s="27" customFormat="1" ht="18" customHeight="1" thickBot="1" x14ac:dyDescent="0.5">
      <c r="A8" s="26"/>
      <c r="B8" s="20"/>
      <c r="C8" s="198">
        <v>1</v>
      </c>
      <c r="D8" s="487" t="s">
        <v>1</v>
      </c>
      <c r="E8" s="741">
        <v>2023100000</v>
      </c>
      <c r="F8" s="742"/>
      <c r="G8" s="742"/>
      <c r="H8" s="742"/>
      <c r="I8" s="743"/>
      <c r="J8" s="750"/>
      <c r="K8" s="751"/>
      <c r="L8" s="751"/>
      <c r="M8" s="751"/>
      <c r="N8" s="718"/>
      <c r="O8" s="718"/>
      <c r="P8" s="719"/>
      <c r="Q8" s="20"/>
      <c r="R8" s="26"/>
      <c r="S8" s="199">
        <f t="shared" ref="S8:S21" si="0">C8</f>
        <v>1</v>
      </c>
      <c r="T8" s="267" t="str">
        <f>D8</f>
        <v>工事番号</v>
      </c>
      <c r="U8" s="698" t="s">
        <v>45</v>
      </c>
      <c r="V8" s="698"/>
      <c r="W8" s="698"/>
      <c r="X8" s="763"/>
      <c r="Y8" s="764"/>
      <c r="Z8" s="764"/>
      <c r="AA8" s="764"/>
    </row>
    <row r="9" spans="1:27" s="27" customFormat="1" ht="18" customHeight="1" thickBot="1" x14ac:dyDescent="0.5">
      <c r="A9" s="26"/>
      <c r="B9" s="20"/>
      <c r="C9" s="199">
        <v>2</v>
      </c>
      <c r="D9" s="488" t="s">
        <v>2</v>
      </c>
      <c r="E9" s="741" t="s">
        <v>320</v>
      </c>
      <c r="F9" s="742"/>
      <c r="G9" s="742"/>
      <c r="H9" s="742"/>
      <c r="I9" s="742"/>
      <c r="J9" s="742"/>
      <c r="K9" s="742"/>
      <c r="L9" s="742"/>
      <c r="M9" s="743"/>
      <c r="N9" s="720"/>
      <c r="O9" s="721"/>
      <c r="P9" s="722"/>
      <c r="Q9" s="20"/>
      <c r="R9" s="26"/>
      <c r="S9" s="199">
        <f t="shared" si="0"/>
        <v>2</v>
      </c>
      <c r="T9" s="267" t="str">
        <f t="shared" ref="T9:T21" si="1">D9</f>
        <v>工事名</v>
      </c>
      <c r="U9" s="627" t="s">
        <v>45</v>
      </c>
      <c r="V9" s="627"/>
      <c r="W9" s="627"/>
      <c r="X9" s="763"/>
      <c r="Y9" s="764"/>
      <c r="Z9" s="764"/>
      <c r="AA9" s="764"/>
    </row>
    <row r="10" spans="1:27" s="27" customFormat="1" ht="18" customHeight="1" thickBot="1" x14ac:dyDescent="0.5">
      <c r="A10" s="26"/>
      <c r="B10" s="20"/>
      <c r="C10" s="199">
        <v>3</v>
      </c>
      <c r="D10" s="488" t="s">
        <v>3</v>
      </c>
      <c r="E10" s="744" t="s">
        <v>321</v>
      </c>
      <c r="F10" s="745"/>
      <c r="G10" s="745"/>
      <c r="H10" s="745"/>
      <c r="I10" s="745"/>
      <c r="J10" s="745"/>
      <c r="K10" s="745"/>
      <c r="L10" s="745"/>
      <c r="M10" s="746"/>
      <c r="N10" s="720"/>
      <c r="O10" s="721"/>
      <c r="P10" s="722"/>
      <c r="Q10" s="20"/>
      <c r="R10" s="26"/>
      <c r="S10" s="199">
        <f t="shared" si="0"/>
        <v>3</v>
      </c>
      <c r="T10" s="267" t="str">
        <f t="shared" si="1"/>
        <v>路線名</v>
      </c>
      <c r="U10" s="627" t="s">
        <v>45</v>
      </c>
      <c r="V10" s="627"/>
      <c r="W10" s="627"/>
      <c r="X10" s="763"/>
      <c r="Y10" s="764"/>
      <c r="Z10" s="764"/>
      <c r="AA10" s="764"/>
    </row>
    <row r="11" spans="1:27" s="27" customFormat="1" ht="18" customHeight="1" thickBot="1" x14ac:dyDescent="0.5">
      <c r="A11" s="26"/>
      <c r="B11" s="20"/>
      <c r="C11" s="199">
        <v>4</v>
      </c>
      <c r="D11" s="200" t="s">
        <v>4</v>
      </c>
      <c r="E11" s="803" t="s">
        <v>326</v>
      </c>
      <c r="F11" s="804"/>
      <c r="G11" s="805" t="s">
        <v>322</v>
      </c>
      <c r="H11" s="806"/>
      <c r="I11" s="807"/>
      <c r="J11" s="762"/>
      <c r="K11" s="762"/>
      <c r="L11" s="762"/>
      <c r="M11" s="802"/>
      <c r="N11" s="723"/>
      <c r="O11" s="723"/>
      <c r="P11" s="724"/>
      <c r="Q11" s="20"/>
      <c r="R11" s="26"/>
      <c r="S11" s="199">
        <f t="shared" si="0"/>
        <v>4</v>
      </c>
      <c r="T11" s="267" t="str">
        <f t="shared" si="1"/>
        <v>工事場所</v>
      </c>
      <c r="U11" s="627" t="s">
        <v>45</v>
      </c>
      <c r="V11" s="627"/>
      <c r="W11" s="627"/>
      <c r="X11" s="763"/>
      <c r="Y11" s="764"/>
      <c r="Z11" s="764"/>
      <c r="AA11" s="764"/>
    </row>
    <row r="12" spans="1:27" s="27" customFormat="1" ht="18" customHeight="1" thickTop="1" thickBot="1" x14ac:dyDescent="0.5">
      <c r="A12" s="26"/>
      <c r="B12" s="20"/>
      <c r="C12" s="199">
        <v>5</v>
      </c>
      <c r="D12" s="200" t="s">
        <v>9</v>
      </c>
      <c r="E12" s="759" t="str">
        <f>IF(I12=U12,J12,L12)</f>
        <v>200</v>
      </c>
      <c r="F12" s="760"/>
      <c r="G12" s="761"/>
      <c r="H12" s="761"/>
      <c r="I12" s="496" t="s">
        <v>325</v>
      </c>
      <c r="J12" s="752">
        <v>44971</v>
      </c>
      <c r="K12" s="753"/>
      <c r="L12" s="754" t="s">
        <v>344</v>
      </c>
      <c r="M12" s="755"/>
      <c r="N12" s="729"/>
      <c r="O12" s="730"/>
      <c r="P12" s="731"/>
      <c r="Q12" s="20"/>
      <c r="R12" s="26"/>
      <c r="S12" s="199">
        <f t="shared" si="0"/>
        <v>5</v>
      </c>
      <c r="T12" s="267" t="str">
        <f t="shared" si="1"/>
        <v>工期</v>
      </c>
      <c r="U12" s="219" t="s">
        <v>324</v>
      </c>
      <c r="V12" s="219" t="s">
        <v>325</v>
      </c>
      <c r="W12" s="439"/>
      <c r="X12" s="763"/>
      <c r="Y12" s="764"/>
      <c r="Z12" s="764"/>
      <c r="AA12" s="764"/>
    </row>
    <row r="13" spans="1:27" s="27" customFormat="1" ht="18" customHeight="1" thickTop="1" thickBot="1" x14ac:dyDescent="0.5">
      <c r="A13" s="26"/>
      <c r="B13" s="20"/>
      <c r="C13" s="199">
        <v>6</v>
      </c>
      <c r="D13" s="488" t="s">
        <v>5</v>
      </c>
      <c r="E13" s="690" t="s">
        <v>443</v>
      </c>
      <c r="F13" s="691"/>
      <c r="G13" s="691"/>
      <c r="H13" s="691"/>
      <c r="I13" s="692"/>
      <c r="J13" s="756" t="s">
        <v>327</v>
      </c>
      <c r="K13" s="757"/>
      <c r="L13" s="758" t="s">
        <v>328</v>
      </c>
      <c r="M13" s="757"/>
      <c r="N13" s="730"/>
      <c r="O13" s="730"/>
      <c r="P13" s="731"/>
      <c r="Q13" s="20"/>
      <c r="R13" s="26"/>
      <c r="S13" s="199">
        <f t="shared" si="0"/>
        <v>6</v>
      </c>
      <c r="T13" s="267" t="str">
        <f t="shared" si="1"/>
        <v>型式</v>
      </c>
      <c r="U13" s="219" t="s">
        <v>46</v>
      </c>
      <c r="V13" s="219" t="s">
        <v>47</v>
      </c>
      <c r="W13" s="219" t="s">
        <v>443</v>
      </c>
      <c r="X13" s="763"/>
      <c r="Y13" s="764"/>
      <c r="Z13" s="764"/>
      <c r="AA13" s="764"/>
    </row>
    <row r="14" spans="1:27" s="27" customFormat="1" ht="18" customHeight="1" thickTop="1" thickBot="1" x14ac:dyDescent="0.5">
      <c r="A14" s="26"/>
      <c r="B14" s="20"/>
      <c r="C14" s="199">
        <v>7</v>
      </c>
      <c r="D14" s="488" t="s">
        <v>7</v>
      </c>
      <c r="E14" s="747" t="s">
        <v>48</v>
      </c>
      <c r="F14" s="748"/>
      <c r="G14" s="748"/>
      <c r="H14" s="748"/>
      <c r="I14" s="749"/>
      <c r="J14" s="727"/>
      <c r="K14" s="728"/>
      <c r="L14" s="728"/>
      <c r="M14" s="728"/>
      <c r="N14" s="725"/>
      <c r="O14" s="725"/>
      <c r="P14" s="726"/>
      <c r="Q14" s="20"/>
      <c r="R14" s="26"/>
      <c r="S14" s="199">
        <f t="shared" si="0"/>
        <v>7</v>
      </c>
      <c r="T14" s="267" t="str">
        <f t="shared" si="1"/>
        <v>業種</v>
      </c>
      <c r="U14" s="219" t="s">
        <v>48</v>
      </c>
      <c r="V14" s="219" t="s">
        <v>49</v>
      </c>
      <c r="W14" s="219" t="s">
        <v>51</v>
      </c>
      <c r="X14" s="219" t="s">
        <v>52</v>
      </c>
      <c r="Y14" s="219" t="s">
        <v>50</v>
      </c>
      <c r="Z14" s="219" t="s">
        <v>54</v>
      </c>
      <c r="AA14" s="219" t="s">
        <v>53</v>
      </c>
    </row>
    <row r="15" spans="1:27" s="27" customFormat="1" ht="18" customHeight="1" thickBot="1" x14ac:dyDescent="0.5">
      <c r="A15" s="26"/>
      <c r="B15" s="268"/>
      <c r="C15" s="688">
        <v>8</v>
      </c>
      <c r="D15" s="488" t="s">
        <v>234</v>
      </c>
      <c r="E15" s="809">
        <v>100000000</v>
      </c>
      <c r="F15" s="810"/>
      <c r="G15" s="810"/>
      <c r="H15" s="810"/>
      <c r="I15" s="492" t="s">
        <v>235</v>
      </c>
      <c r="J15" s="727"/>
      <c r="K15" s="728"/>
      <c r="L15" s="728"/>
      <c r="M15" s="728"/>
      <c r="N15" s="725"/>
      <c r="O15" s="725"/>
      <c r="P15" s="726"/>
      <c r="Q15" s="268"/>
      <c r="R15" s="26"/>
      <c r="S15" s="688">
        <f>C15</f>
        <v>8</v>
      </c>
      <c r="T15" s="267" t="str">
        <f t="shared" si="1"/>
        <v>設計金額（税込）</v>
      </c>
      <c r="U15" s="771" t="s">
        <v>45</v>
      </c>
      <c r="V15" s="772"/>
      <c r="W15" s="808"/>
      <c r="X15" s="260"/>
      <c r="Y15" s="207"/>
      <c r="Z15" s="207"/>
      <c r="AA15" s="207"/>
    </row>
    <row r="16" spans="1:27" s="27" customFormat="1" ht="18" customHeight="1" x14ac:dyDescent="0.45">
      <c r="A16" s="26"/>
      <c r="B16" s="20"/>
      <c r="C16" s="774"/>
      <c r="D16" s="200" t="s">
        <v>422</v>
      </c>
      <c r="E16" s="811">
        <f>ROUNDDOWN(E15/2,-6)/10000</f>
        <v>5000</v>
      </c>
      <c r="F16" s="812"/>
      <c r="G16" s="812"/>
      <c r="H16" s="812"/>
      <c r="I16" s="490" t="s">
        <v>112</v>
      </c>
      <c r="J16" s="728"/>
      <c r="K16" s="728"/>
      <c r="L16" s="728"/>
      <c r="M16" s="728"/>
      <c r="N16" s="725" t="s">
        <v>117</v>
      </c>
      <c r="O16" s="725"/>
      <c r="P16" s="726"/>
      <c r="Q16" s="20"/>
      <c r="R16" s="26"/>
      <c r="S16" s="774"/>
      <c r="T16" s="267" t="str">
        <f t="shared" si="1"/>
        <v>同規模工事契約金額</v>
      </c>
      <c r="U16" s="260"/>
      <c r="V16" s="260"/>
      <c r="W16" s="242"/>
      <c r="X16" s="207"/>
      <c r="Y16" s="207"/>
      <c r="Z16" s="207"/>
      <c r="AA16" s="207"/>
    </row>
    <row r="17" spans="1:28" s="27" customFormat="1" ht="18" customHeight="1" x14ac:dyDescent="0.45">
      <c r="A17" s="26"/>
      <c r="B17" s="20"/>
      <c r="C17" s="199">
        <v>9</v>
      </c>
      <c r="D17" s="200" t="s">
        <v>14</v>
      </c>
      <c r="E17" s="710" t="str">
        <f>IF(L7=U7,U17,V17)</f>
        <v>前々年度（令和3年度）</v>
      </c>
      <c r="F17" s="711"/>
      <c r="G17" s="711"/>
      <c r="H17" s="711"/>
      <c r="I17" s="712"/>
      <c r="J17" s="627"/>
      <c r="K17" s="627"/>
      <c r="L17" s="627"/>
      <c r="M17" s="627"/>
      <c r="N17" s="709" t="s">
        <v>339</v>
      </c>
      <c r="O17" s="617"/>
      <c r="P17" s="618"/>
      <c r="Q17" s="20"/>
      <c r="R17" s="26"/>
      <c r="S17" s="199">
        <f t="shared" si="0"/>
        <v>9</v>
      </c>
      <c r="T17" s="267" t="str">
        <f t="shared" si="1"/>
        <v>年次設定</v>
      </c>
      <c r="U17" s="263" t="str">
        <f>"前々年度（令和3年度）"</f>
        <v>前々年度（令和3年度）</v>
      </c>
      <c r="V17" s="263" t="str">
        <f>"前年度（令和"&amp;J7-1&amp;"年度）"</f>
        <v>前年度（令和4年度）</v>
      </c>
      <c r="W17" s="246"/>
      <c r="X17" s="207"/>
      <c r="Y17" s="207"/>
      <c r="Z17" s="207"/>
      <c r="AA17" s="207"/>
    </row>
    <row r="18" spans="1:28" s="27" customFormat="1" ht="18" customHeight="1" x14ac:dyDescent="0.45">
      <c r="A18" s="26"/>
      <c r="B18" s="20"/>
      <c r="C18" s="199">
        <v>10</v>
      </c>
      <c r="D18" s="200" t="s">
        <v>15</v>
      </c>
      <c r="E18" s="710" t="str">
        <f>IF(L7=U7,U18,V18)</f>
        <v>令和元年度から令和3年度まで</v>
      </c>
      <c r="F18" s="711"/>
      <c r="G18" s="711"/>
      <c r="H18" s="711"/>
      <c r="I18" s="712"/>
      <c r="J18" s="627"/>
      <c r="K18" s="627"/>
      <c r="L18" s="627"/>
      <c r="M18" s="627"/>
      <c r="N18" s="622"/>
      <c r="O18" s="623"/>
      <c r="P18" s="624"/>
      <c r="Q18" s="20"/>
      <c r="R18" s="26"/>
      <c r="S18" s="199">
        <f t="shared" si="0"/>
        <v>10</v>
      </c>
      <c r="T18" s="267" t="str">
        <f t="shared" si="1"/>
        <v>過去３年間設定</v>
      </c>
      <c r="U18" s="263" t="str">
        <f>"令和元年度から令和"&amp;J7-2&amp;"年度まで"</f>
        <v>令和元年度から令和3年度まで</v>
      </c>
      <c r="V18" s="263" t="str">
        <f>"令和元年度から令和"&amp;J7-1&amp;"年度まで"</f>
        <v>令和元年度から令和4年度まで</v>
      </c>
      <c r="W18" s="246"/>
      <c r="X18" s="207"/>
      <c r="Y18" s="207"/>
      <c r="Z18" s="207"/>
      <c r="AA18" s="207"/>
    </row>
    <row r="19" spans="1:28" s="27" customFormat="1" ht="18" customHeight="1" x14ac:dyDescent="0.45">
      <c r="A19" s="26"/>
      <c r="B19" s="20"/>
      <c r="C19" s="199">
        <v>11</v>
      </c>
      <c r="D19" s="201" t="s">
        <v>16</v>
      </c>
      <c r="E19" s="693" t="str">
        <f>"平成"&amp;34-5&amp;"年度から令和"&amp;J7-1&amp;"年度まで"</f>
        <v>平成29年度から令和4年度まで</v>
      </c>
      <c r="F19" s="694"/>
      <c r="G19" s="694"/>
      <c r="H19" s="694"/>
      <c r="I19" s="695"/>
      <c r="J19" s="627"/>
      <c r="K19" s="627"/>
      <c r="L19" s="627"/>
      <c r="M19" s="627"/>
      <c r="N19" s="616" t="s">
        <v>123</v>
      </c>
      <c r="O19" s="617"/>
      <c r="P19" s="618"/>
      <c r="Q19" s="20"/>
      <c r="R19" s="26"/>
      <c r="S19" s="199">
        <f t="shared" si="0"/>
        <v>11</v>
      </c>
      <c r="T19" s="267" t="str">
        <f t="shared" si="1"/>
        <v>過去５年間設定</v>
      </c>
      <c r="U19" s="242"/>
      <c r="V19" s="243"/>
      <c r="W19" s="207"/>
      <c r="X19" s="207"/>
      <c r="Y19" s="207"/>
      <c r="Z19" s="207"/>
      <c r="AA19" s="207"/>
    </row>
    <row r="20" spans="1:28" s="27" customFormat="1" ht="18" customHeight="1" x14ac:dyDescent="0.45">
      <c r="A20" s="26"/>
      <c r="B20" s="20"/>
      <c r="C20" s="199">
        <v>12</v>
      </c>
      <c r="D20" s="201" t="s">
        <v>24</v>
      </c>
      <c r="E20" s="693" t="str">
        <f>"平成"&amp;34-10&amp;"年度から令和"&amp;J7-1&amp;"年度まで"</f>
        <v>平成24年度から令和4年度まで</v>
      </c>
      <c r="F20" s="694"/>
      <c r="G20" s="694"/>
      <c r="H20" s="694"/>
      <c r="I20" s="695"/>
      <c r="J20" s="627"/>
      <c r="K20" s="627"/>
      <c r="L20" s="627"/>
      <c r="M20" s="627"/>
      <c r="N20" s="622"/>
      <c r="O20" s="623"/>
      <c r="P20" s="624"/>
      <c r="Q20" s="20"/>
      <c r="R20" s="26"/>
      <c r="S20" s="199">
        <f t="shared" si="0"/>
        <v>12</v>
      </c>
      <c r="T20" s="267" t="str">
        <f t="shared" si="1"/>
        <v>過去１０年間設定</v>
      </c>
      <c r="U20" s="244"/>
      <c r="V20" s="245"/>
      <c r="W20" s="207"/>
      <c r="X20" s="207"/>
      <c r="Y20" s="207"/>
      <c r="Z20" s="207"/>
      <c r="AA20" s="207"/>
    </row>
    <row r="21" spans="1:28" s="27" customFormat="1" ht="18" customHeight="1" x14ac:dyDescent="0.45">
      <c r="A21" s="26"/>
      <c r="B21" s="20"/>
      <c r="C21" s="199">
        <v>13</v>
      </c>
      <c r="D21" s="200" t="s">
        <v>25</v>
      </c>
      <c r="E21" s="713" t="s">
        <v>26</v>
      </c>
      <c r="F21" s="714"/>
      <c r="G21" s="715"/>
      <c r="H21" s="800" t="str">
        <f>IF(E14=V14,V21,U21)</f>
        <v>技術士法「技術士試験」</v>
      </c>
      <c r="I21" s="801"/>
      <c r="J21" s="627"/>
      <c r="K21" s="627"/>
      <c r="L21" s="627"/>
      <c r="M21" s="627"/>
      <c r="N21" s="725" t="s">
        <v>119</v>
      </c>
      <c r="O21" s="725"/>
      <c r="P21" s="726"/>
      <c r="Q21" s="20"/>
      <c r="R21" s="26"/>
      <c r="S21" s="199">
        <f t="shared" si="0"/>
        <v>13</v>
      </c>
      <c r="T21" s="267" t="str">
        <f t="shared" si="1"/>
        <v>配置予定技術者の資格</v>
      </c>
      <c r="U21" s="289" t="s">
        <v>55</v>
      </c>
      <c r="V21" s="289" t="s">
        <v>56</v>
      </c>
      <c r="W21" s="244" t="s">
        <v>232</v>
      </c>
      <c r="X21" s="245"/>
      <c r="Y21" s="245"/>
      <c r="Z21" s="245"/>
      <c r="AA21" s="245"/>
    </row>
    <row r="22" spans="1:28" ht="25.2" customHeight="1" x14ac:dyDescent="0.2">
      <c r="A22" s="3"/>
      <c r="B22" s="6"/>
      <c r="C22" s="688">
        <v>14</v>
      </c>
      <c r="D22" s="202" t="s">
        <v>114</v>
      </c>
      <c r="E22" s="693" t="str">
        <f>"令和"&amp;J7&amp;"年度"</f>
        <v>令和5年度</v>
      </c>
      <c r="F22" s="694"/>
      <c r="G22" s="694"/>
      <c r="H22" s="694"/>
      <c r="I22" s="695"/>
      <c r="J22" s="675"/>
      <c r="K22" s="675"/>
      <c r="L22" s="675"/>
      <c r="M22" s="675"/>
      <c r="N22" s="730" t="s">
        <v>118</v>
      </c>
      <c r="O22" s="730"/>
      <c r="P22" s="731"/>
      <c r="Q22" s="6"/>
      <c r="R22" s="3"/>
      <c r="S22" s="688">
        <v>14</v>
      </c>
      <c r="T22" s="259" t="s">
        <v>115</v>
      </c>
      <c r="U22" s="768" t="s">
        <v>116</v>
      </c>
      <c r="V22" s="768"/>
      <c r="W22" s="768"/>
      <c r="X22" s="261"/>
      <c r="Y22" s="262"/>
      <c r="Z22" s="262"/>
      <c r="AA22" s="262"/>
    </row>
    <row r="23" spans="1:28" ht="25.2" customHeight="1" x14ac:dyDescent="0.2">
      <c r="A23" s="3"/>
      <c r="B23" s="6"/>
      <c r="C23" s="774"/>
      <c r="D23" s="202" t="s">
        <v>113</v>
      </c>
      <c r="E23" s="693" t="str">
        <f>"令和"&amp;J7-1&amp;"年度"</f>
        <v>令和4年度</v>
      </c>
      <c r="F23" s="694"/>
      <c r="G23" s="694"/>
      <c r="H23" s="694"/>
      <c r="I23" s="695"/>
      <c r="J23" s="181"/>
      <c r="K23" s="182"/>
      <c r="L23" s="182"/>
      <c r="M23" s="183"/>
      <c r="N23" s="730" t="s">
        <v>118</v>
      </c>
      <c r="O23" s="730"/>
      <c r="P23" s="731"/>
      <c r="Q23" s="6"/>
      <c r="R23" s="3"/>
      <c r="S23" s="774"/>
      <c r="T23" s="259" t="s">
        <v>57</v>
      </c>
      <c r="U23" s="768" t="s">
        <v>116</v>
      </c>
      <c r="V23" s="768"/>
      <c r="W23" s="768"/>
      <c r="X23" s="184"/>
      <c r="Y23" s="185"/>
      <c r="Z23" s="185"/>
      <c r="AA23" s="185"/>
      <c r="AB23" s="4"/>
    </row>
    <row r="24" spans="1:28" s="4" customFormat="1" ht="18" customHeight="1" x14ac:dyDescent="0.2">
      <c r="A24" s="3"/>
      <c r="B24" s="6"/>
      <c r="C24" s="199">
        <v>15</v>
      </c>
      <c r="D24" s="201" t="s">
        <v>30</v>
      </c>
      <c r="E24" s="789" t="str">
        <f>"令和"&amp;5-3&amp;"年4月1日"</f>
        <v>令和2年4月1日</v>
      </c>
      <c r="F24" s="790"/>
      <c r="G24" s="790"/>
      <c r="H24" s="790"/>
      <c r="I24" s="791"/>
      <c r="J24" s="675"/>
      <c r="K24" s="675"/>
      <c r="L24" s="675"/>
      <c r="M24" s="675"/>
      <c r="N24" s="730" t="s">
        <v>118</v>
      </c>
      <c r="O24" s="730"/>
      <c r="P24" s="731"/>
      <c r="Q24" s="6"/>
      <c r="R24" s="3"/>
      <c r="S24" s="199">
        <v>15</v>
      </c>
      <c r="T24" s="259" t="s">
        <v>58</v>
      </c>
      <c r="U24" s="768" t="s">
        <v>116</v>
      </c>
      <c r="V24" s="768"/>
      <c r="W24" s="768"/>
      <c r="X24" s="184"/>
      <c r="Y24" s="185"/>
      <c r="Z24" s="185"/>
      <c r="AA24" s="185"/>
    </row>
    <row r="25" spans="1:28" s="4" customFormat="1" ht="18" customHeight="1" x14ac:dyDescent="0.2">
      <c r="A25" s="3"/>
      <c r="B25" s="6"/>
      <c r="C25" s="199">
        <v>16</v>
      </c>
      <c r="D25" s="201" t="s">
        <v>36</v>
      </c>
      <c r="E25" s="792">
        <v>2500</v>
      </c>
      <c r="F25" s="793"/>
      <c r="G25" s="793"/>
      <c r="H25" s="793"/>
      <c r="I25" s="794"/>
      <c r="J25" s="675"/>
      <c r="K25" s="675"/>
      <c r="L25" s="675"/>
      <c r="M25" s="675"/>
      <c r="N25" s="730" t="s">
        <v>120</v>
      </c>
      <c r="O25" s="730"/>
      <c r="P25" s="731"/>
      <c r="Q25" s="6"/>
      <c r="R25" s="3"/>
      <c r="S25" s="199">
        <v>16</v>
      </c>
      <c r="T25" s="259" t="s">
        <v>59</v>
      </c>
      <c r="U25" s="769" t="s">
        <v>45</v>
      </c>
      <c r="V25" s="769"/>
      <c r="W25" s="769"/>
      <c r="X25" s="184"/>
      <c r="Y25" s="185"/>
      <c r="Z25" s="185"/>
      <c r="AA25" s="185"/>
    </row>
    <row r="26" spans="1:28" s="4" customFormat="1" ht="18" customHeight="1" thickBot="1" x14ac:dyDescent="0.25">
      <c r="A26" s="3"/>
      <c r="B26" s="6"/>
      <c r="C26" s="199">
        <v>17</v>
      </c>
      <c r="D26" s="201" t="s">
        <v>38</v>
      </c>
      <c r="E26" s="795">
        <v>100</v>
      </c>
      <c r="F26" s="796"/>
      <c r="G26" s="796"/>
      <c r="H26" s="796"/>
      <c r="I26" s="797"/>
      <c r="J26" s="675"/>
      <c r="K26" s="675"/>
      <c r="L26" s="675"/>
      <c r="M26" s="675"/>
      <c r="N26" s="730" t="s">
        <v>120</v>
      </c>
      <c r="O26" s="730"/>
      <c r="P26" s="731"/>
      <c r="Q26" s="6"/>
      <c r="R26" s="3"/>
      <c r="S26" s="199">
        <v>17</v>
      </c>
      <c r="T26" s="259" t="s">
        <v>60</v>
      </c>
      <c r="U26" s="770" t="s">
        <v>45</v>
      </c>
      <c r="V26" s="770"/>
      <c r="W26" s="770"/>
      <c r="X26" s="184"/>
      <c r="Y26" s="185"/>
      <c r="Z26" s="185"/>
      <c r="AA26" s="185"/>
      <c r="AB26" s="14"/>
    </row>
    <row r="27" spans="1:28" s="14" customFormat="1" ht="18" customHeight="1" thickTop="1" thickBot="1" x14ac:dyDescent="0.5">
      <c r="A27" s="58"/>
      <c r="B27" s="21"/>
      <c r="C27" s="199">
        <v>18</v>
      </c>
      <c r="D27" s="494" t="s">
        <v>67</v>
      </c>
      <c r="E27" s="690" t="s">
        <v>231</v>
      </c>
      <c r="F27" s="691"/>
      <c r="G27" s="691"/>
      <c r="H27" s="691"/>
      <c r="I27" s="692"/>
      <c r="J27" s="676"/>
      <c r="K27" s="677"/>
      <c r="L27" s="677"/>
      <c r="M27" s="677"/>
      <c r="N27" s="725"/>
      <c r="O27" s="725"/>
      <c r="P27" s="726"/>
      <c r="Q27" s="21"/>
      <c r="R27" s="58"/>
      <c r="S27" s="384">
        <v>18</v>
      </c>
      <c r="T27" s="385" t="s">
        <v>67</v>
      </c>
      <c r="U27" s="386" t="s">
        <v>231</v>
      </c>
      <c r="V27" s="386" t="s">
        <v>233</v>
      </c>
      <c r="W27" s="387"/>
      <c r="X27" s="388"/>
      <c r="Y27" s="389"/>
      <c r="Z27" s="389"/>
      <c r="AA27" s="389"/>
    </row>
    <row r="28" spans="1:28" s="14" customFormat="1" ht="18" customHeight="1" thickTop="1" thickBot="1" x14ac:dyDescent="0.5">
      <c r="A28" s="58"/>
      <c r="B28" s="21"/>
      <c r="C28" s="688">
        <v>19</v>
      </c>
      <c r="D28" s="222" t="s">
        <v>130</v>
      </c>
      <c r="E28" s="670" t="s">
        <v>127</v>
      </c>
      <c r="F28" s="670"/>
      <c r="G28" s="495" t="s">
        <v>128</v>
      </c>
      <c r="H28" s="673" t="s">
        <v>129</v>
      </c>
      <c r="I28" s="674"/>
      <c r="J28" s="223" t="s">
        <v>131</v>
      </c>
      <c r="K28" s="224"/>
      <c r="L28" s="224"/>
      <c r="M28" s="224"/>
      <c r="N28" s="227"/>
      <c r="O28" s="225"/>
      <c r="P28" s="226"/>
      <c r="Q28" s="21"/>
      <c r="R28" s="58"/>
      <c r="S28" s="58"/>
      <c r="T28" s="58"/>
      <c r="U28" s="58"/>
      <c r="V28" s="58"/>
      <c r="W28" s="58"/>
      <c r="X28" s="58"/>
      <c r="Y28" s="58"/>
      <c r="Z28" s="58"/>
      <c r="AA28" s="58"/>
    </row>
    <row r="29" spans="1:28" s="14" customFormat="1" ht="18" customHeight="1" thickBot="1" x14ac:dyDescent="0.5">
      <c r="A29" s="58"/>
      <c r="B29" s="21"/>
      <c r="C29" s="689"/>
      <c r="D29" s="279" t="s">
        <v>450</v>
      </c>
      <c r="E29" s="798">
        <v>12</v>
      </c>
      <c r="F29" s="799"/>
      <c r="G29" s="280">
        <f>IF(OR(E27=U27),-2,0)</f>
        <v>-2</v>
      </c>
      <c r="H29" s="671">
        <f>IF(OR(E14=U14,E14=V14,E14=AA14),0,-1)</f>
        <v>0</v>
      </c>
      <c r="I29" s="672"/>
      <c r="J29" s="479">
        <f>E29+G29+H29</f>
        <v>10</v>
      </c>
      <c r="K29" s="281"/>
      <c r="L29" s="281"/>
      <c r="M29" s="281"/>
      <c r="N29" s="282"/>
      <c r="O29" s="283"/>
      <c r="P29" s="284"/>
      <c r="Q29" s="21"/>
      <c r="R29" s="58"/>
      <c r="S29" s="369">
        <f>C30</f>
        <v>20</v>
      </c>
      <c r="T29" s="392" t="str">
        <f>D30</f>
        <v>別記２評価項目及び評価項目（3）地域精通度・地域貢献度等　【評価項目】</v>
      </c>
      <c r="U29" s="367"/>
      <c r="V29" s="367"/>
      <c r="W29" s="368"/>
      <c r="X29" s="58"/>
      <c r="Y29" s="58"/>
      <c r="Z29" s="58"/>
      <c r="AA29" s="58"/>
      <c r="AB29" s="30"/>
    </row>
    <row r="30" spans="1:28" s="30" customFormat="1" ht="18" customHeight="1" thickBot="1" x14ac:dyDescent="0.5">
      <c r="A30" s="29"/>
      <c r="B30" s="28"/>
      <c r="C30" s="391">
        <v>20</v>
      </c>
      <c r="D30" s="390" t="s">
        <v>144</v>
      </c>
      <c r="E30" s="285"/>
      <c r="F30" s="285"/>
      <c r="G30" s="285"/>
      <c r="H30" s="285"/>
      <c r="I30" s="285"/>
      <c r="J30" s="285"/>
      <c r="K30" s="285"/>
      <c r="L30" s="285"/>
      <c r="M30" s="285"/>
      <c r="N30" s="285"/>
      <c r="O30" s="285"/>
      <c r="P30" s="286"/>
      <c r="Q30" s="28"/>
      <c r="R30" s="29"/>
      <c r="S30" s="272"/>
      <c r="T30" s="498" t="s">
        <v>231</v>
      </c>
      <c r="U30" s="499" t="s">
        <v>254</v>
      </c>
      <c r="V30" s="58"/>
      <c r="W30" s="58"/>
      <c r="X30" s="58"/>
      <c r="Y30" s="58"/>
      <c r="Z30" s="58"/>
      <c r="AA30" s="58"/>
    </row>
    <row r="31" spans="1:28" s="30" customFormat="1" ht="18" customHeight="1" x14ac:dyDescent="0.45">
      <c r="A31" s="29"/>
      <c r="B31" s="28"/>
      <c r="C31" s="370"/>
      <c r="D31" s="608" t="s">
        <v>281</v>
      </c>
      <c r="E31" s="638">
        <f>IF($E$27=$V$27,D131&amp;"　"&amp;U31,)</f>
        <v>0</v>
      </c>
      <c r="F31" s="639"/>
      <c r="G31" s="639"/>
      <c r="H31" s="639"/>
      <c r="I31" s="639"/>
      <c r="J31" s="639"/>
      <c r="K31" s="639"/>
      <c r="L31" s="639"/>
      <c r="M31" s="640"/>
      <c r="N31" s="616" t="s">
        <v>103</v>
      </c>
      <c r="O31" s="617"/>
      <c r="P31" s="618"/>
      <c r="Q31" s="28"/>
      <c r="R31" s="29"/>
      <c r="S31" s="272"/>
      <c r="T31" s="255"/>
      <c r="U31" s="254" t="s">
        <v>279</v>
      </c>
      <c r="V31" s="58"/>
      <c r="W31" s="58"/>
      <c r="X31" s="58"/>
      <c r="Y31" s="58"/>
      <c r="Z31" s="58"/>
      <c r="AA31" s="58"/>
    </row>
    <row r="32" spans="1:28" s="30" customFormat="1" ht="18" customHeight="1" x14ac:dyDescent="0.45">
      <c r="A32" s="29"/>
      <c r="B32" s="28"/>
      <c r="C32" s="370"/>
      <c r="D32" s="609"/>
      <c r="E32" s="638">
        <f>IF($E$27=$V$27,D132&amp;"　"&amp;U32,)</f>
        <v>0</v>
      </c>
      <c r="F32" s="639"/>
      <c r="G32" s="639"/>
      <c r="H32" s="639"/>
      <c r="I32" s="639"/>
      <c r="J32" s="639"/>
      <c r="K32" s="639"/>
      <c r="L32" s="639"/>
      <c r="M32" s="640"/>
      <c r="N32" s="622"/>
      <c r="O32" s="623"/>
      <c r="P32" s="624"/>
      <c r="Q32" s="28"/>
      <c r="R32" s="29"/>
      <c r="S32" s="272"/>
      <c r="T32" s="256"/>
      <c r="U32" s="250" t="s">
        <v>280</v>
      </c>
      <c r="V32" s="58" t="s">
        <v>318</v>
      </c>
      <c r="W32" s="58"/>
      <c r="X32" s="58"/>
      <c r="Y32" s="58"/>
      <c r="Z32" s="58"/>
      <c r="AA32" s="58"/>
    </row>
    <row r="33" spans="1:27" s="30" customFormat="1" ht="18" customHeight="1" x14ac:dyDescent="0.45">
      <c r="A33" s="29"/>
      <c r="B33" s="28"/>
      <c r="C33" s="370"/>
      <c r="D33" s="609"/>
      <c r="E33" s="638" t="str">
        <f>D133&amp;"　"&amp;IF($E$27=$U$27,T33,U33)</f>
        <v>災害に関する協力事業者登録、協定締結及び活動実績　※1</v>
      </c>
      <c r="F33" s="639"/>
      <c r="G33" s="639"/>
      <c r="H33" s="639"/>
      <c r="I33" s="639"/>
      <c r="J33" s="639"/>
      <c r="K33" s="639"/>
      <c r="L33" s="639"/>
      <c r="M33" s="640"/>
      <c r="N33" s="682"/>
      <c r="O33" s="683"/>
      <c r="P33" s="684"/>
      <c r="Q33" s="28"/>
      <c r="R33" s="29"/>
      <c r="S33" s="272"/>
      <c r="T33" s="251" t="s">
        <v>255</v>
      </c>
      <c r="U33" s="250" t="s">
        <v>259</v>
      </c>
      <c r="V33" s="58"/>
      <c r="W33" s="58"/>
      <c r="X33" s="58"/>
      <c r="Y33" s="58"/>
      <c r="Z33" s="58"/>
      <c r="AA33" s="58"/>
    </row>
    <row r="34" spans="1:27" s="30" customFormat="1" ht="18" customHeight="1" thickBot="1" x14ac:dyDescent="0.5">
      <c r="A34" s="29"/>
      <c r="B34" s="28"/>
      <c r="C34" s="370"/>
      <c r="D34" s="609"/>
      <c r="E34" s="638" t="str">
        <f>D134&amp;"　"&amp;IF($E$27=$U$27,T34,U34)</f>
        <v>建設機械の保有　※2</v>
      </c>
      <c r="F34" s="639"/>
      <c r="G34" s="639"/>
      <c r="H34" s="639"/>
      <c r="I34" s="639"/>
      <c r="J34" s="639"/>
      <c r="K34" s="639"/>
      <c r="L34" s="639"/>
      <c r="M34" s="640"/>
      <c r="N34" s="627"/>
      <c r="O34" s="627"/>
      <c r="P34" s="628"/>
      <c r="Q34" s="28"/>
      <c r="R34" s="29"/>
      <c r="S34" s="272"/>
      <c r="T34" s="436" t="str">
        <f>"※"&amp;IF(OR($E$14=$U$14,$E$14=$V$14,$E$14=$AA$14),2,7)</f>
        <v>※2</v>
      </c>
      <c r="U34" s="434" t="str">
        <f>"※"&amp;IF(OR($E$14=$U$14,$E$14=$V$14,$E$14=$AA$14),4,9)</f>
        <v>※4</v>
      </c>
      <c r="V34" s="438" t="s">
        <v>317</v>
      </c>
      <c r="W34" s="438" t="s">
        <v>316</v>
      </c>
      <c r="X34" s="58"/>
      <c r="Y34" s="58"/>
      <c r="Z34" s="58"/>
      <c r="AA34" s="58"/>
    </row>
    <row r="35" spans="1:27" s="30" customFormat="1" ht="18" customHeight="1" x14ac:dyDescent="0.45">
      <c r="A35" s="29"/>
      <c r="B35" s="28"/>
      <c r="C35" s="370"/>
      <c r="D35" s="609"/>
      <c r="E35" s="678" t="str">
        <f>IF(OR($E$14=$U$14,$E$14=$Y$14,$E$14=$Z$14,E14=$AA$14),T35,U35)</f>
        <v>３台以上</v>
      </c>
      <c r="F35" s="679"/>
      <c r="G35" s="679"/>
      <c r="H35" s="679"/>
      <c r="I35" s="679"/>
      <c r="J35" s="480"/>
      <c r="K35" s="680" t="s">
        <v>303</v>
      </c>
      <c r="L35" s="481" t="str">
        <f>IF(OR($E$14=$U$14,$E$14=$Y$14,$E$14=$Z$14,E14=$AA$14),T35,U35)</f>
        <v>３台以上</v>
      </c>
      <c r="M35" s="482"/>
      <c r="N35" s="588" t="s">
        <v>380</v>
      </c>
      <c r="O35" s="589"/>
      <c r="P35" s="590"/>
      <c r="Q35" s="28"/>
      <c r="R35" s="29"/>
      <c r="S35" s="272"/>
      <c r="T35" s="500" t="s">
        <v>143</v>
      </c>
      <c r="U35" s="501" t="s">
        <v>379</v>
      </c>
      <c r="V35" s="58" t="s">
        <v>341</v>
      </c>
      <c r="W35" s="58"/>
      <c r="X35" s="58"/>
      <c r="Y35" s="58"/>
      <c r="Z35" s="58"/>
      <c r="AA35" s="58"/>
    </row>
    <row r="36" spans="1:27" s="30" customFormat="1" ht="18" customHeight="1" thickBot="1" x14ac:dyDescent="0.5">
      <c r="A36" s="29"/>
      <c r="B36" s="28"/>
      <c r="C36" s="370"/>
      <c r="D36" s="609"/>
      <c r="E36" s="591" t="str">
        <f>IF(OR($E$14=$U$14,$E$14=$Y$14,$E$14=$Z$14,E1=$AA$14),T36,U36)</f>
        <v>上記以外</v>
      </c>
      <c r="F36" s="592"/>
      <c r="G36" s="592"/>
      <c r="H36" s="592"/>
      <c r="I36" s="592"/>
      <c r="J36" s="484"/>
      <c r="K36" s="681"/>
      <c r="L36" s="483" t="str">
        <f>IF(OR($E$14=$U$14,$E$14=$Y$14,$E$14=$Z$14,E14=$AA$14),T37,U37)</f>
        <v>２台以下</v>
      </c>
      <c r="M36" s="484"/>
      <c r="N36" s="593" t="s">
        <v>381</v>
      </c>
      <c r="O36" s="594"/>
      <c r="P36" s="595"/>
      <c r="Q36" s="28"/>
      <c r="R36" s="29"/>
      <c r="S36" s="272"/>
      <c r="T36" s="502" t="s">
        <v>70</v>
      </c>
      <c r="U36" s="503" t="s">
        <v>70</v>
      </c>
      <c r="V36" s="58" t="s">
        <v>342</v>
      </c>
      <c r="W36" s="58"/>
      <c r="X36" s="58"/>
      <c r="Y36" s="58"/>
      <c r="Z36" s="58"/>
      <c r="AA36" s="58"/>
    </row>
    <row r="37" spans="1:27" s="30" customFormat="1" ht="18" customHeight="1" thickBot="1" x14ac:dyDescent="0.5">
      <c r="A37" s="29"/>
      <c r="B37" s="28"/>
      <c r="C37" s="370"/>
      <c r="D37" s="609"/>
      <c r="E37" s="596"/>
      <c r="F37" s="597"/>
      <c r="G37" s="597"/>
      <c r="H37" s="597"/>
      <c r="I37" s="597"/>
      <c r="J37" s="597"/>
      <c r="K37" s="597"/>
      <c r="L37" s="597"/>
      <c r="M37" s="598"/>
      <c r="N37" s="599"/>
      <c r="O37" s="600"/>
      <c r="P37" s="601"/>
      <c r="Q37" s="28"/>
      <c r="R37" s="29"/>
      <c r="S37" s="272"/>
      <c r="T37" s="504" t="s">
        <v>304</v>
      </c>
      <c r="U37" s="504" t="s">
        <v>305</v>
      </c>
      <c r="V37" s="58" t="s">
        <v>343</v>
      </c>
      <c r="W37" s="58"/>
      <c r="X37" s="58"/>
      <c r="Y37" s="58"/>
      <c r="Z37" s="58"/>
      <c r="AA37" s="58"/>
    </row>
    <row r="38" spans="1:27" s="30" customFormat="1" ht="18" customHeight="1" thickBot="1" x14ac:dyDescent="0.5">
      <c r="A38" s="29"/>
      <c r="B38" s="28"/>
      <c r="C38" s="370"/>
      <c r="D38" s="609"/>
      <c r="E38" s="602"/>
      <c r="F38" s="603"/>
      <c r="G38" s="603"/>
      <c r="H38" s="603"/>
      <c r="I38" s="603"/>
      <c r="J38" s="603"/>
      <c r="K38" s="603"/>
      <c r="L38" s="603"/>
      <c r="M38" s="604"/>
      <c r="N38" s="605"/>
      <c r="O38" s="606"/>
      <c r="P38" s="607"/>
      <c r="Q38" s="28"/>
      <c r="R38" s="29"/>
      <c r="S38" s="272"/>
      <c r="T38" s="505" t="s">
        <v>263</v>
      </c>
      <c r="U38" s="506" t="s">
        <v>262</v>
      </c>
      <c r="V38" s="427"/>
      <c r="W38" s="427"/>
      <c r="X38" s="58"/>
      <c r="Y38" s="58"/>
      <c r="Z38" s="58"/>
      <c r="AA38" s="58"/>
    </row>
    <row r="39" spans="1:27" s="30" customFormat="1" ht="18" customHeight="1" x14ac:dyDescent="0.45">
      <c r="A39" s="29"/>
      <c r="B39" s="28"/>
      <c r="C39" s="370"/>
      <c r="D39" s="609"/>
      <c r="E39" s="638" t="str">
        <f>IF($E$14=$U$14,D135&amp;"　"&amp;IF($E$27=$U$27,T39,U39),"")</f>
        <v>令和5年度に安城市の発注する災害対策業務委託の受託　※3</v>
      </c>
      <c r="F39" s="639"/>
      <c r="G39" s="639"/>
      <c r="H39" s="639"/>
      <c r="I39" s="639"/>
      <c r="J39" s="639"/>
      <c r="K39" s="639"/>
      <c r="L39" s="639"/>
      <c r="M39" s="640"/>
      <c r="N39" s="771" t="s">
        <v>102</v>
      </c>
      <c r="O39" s="772"/>
      <c r="P39" s="773"/>
      <c r="Q39" s="28"/>
      <c r="R39" s="29"/>
      <c r="S39" s="272"/>
      <c r="T39" s="251" t="s">
        <v>386</v>
      </c>
      <c r="U39" s="250" t="s">
        <v>387</v>
      </c>
      <c r="V39" s="58"/>
      <c r="W39" s="58"/>
      <c r="X39" s="58"/>
      <c r="Y39" s="58"/>
      <c r="Z39" s="58"/>
      <c r="AA39" s="58"/>
    </row>
    <row r="40" spans="1:27" s="30" customFormat="1" ht="18" customHeight="1" x14ac:dyDescent="0.45">
      <c r="A40" s="29"/>
      <c r="B40" s="28"/>
      <c r="C40" s="370"/>
      <c r="D40" s="609"/>
      <c r="E40" s="638">
        <f>IF($E$14=$V$14,D136&amp;"　"&amp;IF($E$27=$U$27,T40,U40),)</f>
        <v>0</v>
      </c>
      <c r="F40" s="639"/>
      <c r="G40" s="639"/>
      <c r="H40" s="639"/>
      <c r="I40" s="639"/>
      <c r="J40" s="639"/>
      <c r="K40" s="639"/>
      <c r="L40" s="639"/>
      <c r="M40" s="640"/>
      <c r="N40" s="765" t="s">
        <v>260</v>
      </c>
      <c r="O40" s="766"/>
      <c r="P40" s="767"/>
      <c r="Q40" s="28"/>
      <c r="R40" s="31">
        <f>S30</f>
        <v>0</v>
      </c>
      <c r="S40" s="272"/>
      <c r="T40" s="251" t="s">
        <v>391</v>
      </c>
      <c r="U40" s="250" t="s">
        <v>392</v>
      </c>
      <c r="V40" s="58" t="s">
        <v>318</v>
      </c>
      <c r="W40" s="58"/>
      <c r="X40" s="58"/>
      <c r="Y40" s="58"/>
      <c r="Z40" s="58"/>
      <c r="AA40" s="58"/>
    </row>
    <row r="41" spans="1:27" s="30" customFormat="1" ht="18" customHeight="1" x14ac:dyDescent="0.45">
      <c r="A41" s="29"/>
      <c r="B41" s="28"/>
      <c r="C41" s="370"/>
      <c r="D41" s="609"/>
      <c r="E41" s="638">
        <f>IF($E$14=$AA$14,D137&amp;"　"&amp;IF($E$27=$U$27,T41,U41),)</f>
        <v>0</v>
      </c>
      <c r="F41" s="639"/>
      <c r="G41" s="639"/>
      <c r="H41" s="639"/>
      <c r="I41" s="639"/>
      <c r="J41" s="639"/>
      <c r="K41" s="639"/>
      <c r="L41" s="639"/>
      <c r="M41" s="640"/>
      <c r="N41" s="765" t="s">
        <v>261</v>
      </c>
      <c r="O41" s="766"/>
      <c r="P41" s="767"/>
      <c r="Q41" s="28"/>
      <c r="R41" s="31">
        <f>S31</f>
        <v>0</v>
      </c>
      <c r="S41" s="272"/>
      <c r="T41" s="251" t="s">
        <v>383</v>
      </c>
      <c r="U41" s="250" t="s">
        <v>393</v>
      </c>
      <c r="V41" s="437" t="s">
        <v>312</v>
      </c>
      <c r="W41" s="437" t="s">
        <v>313</v>
      </c>
      <c r="X41" s="58"/>
      <c r="Y41" s="58"/>
      <c r="Z41" s="58"/>
      <c r="AA41" s="58"/>
    </row>
    <row r="42" spans="1:27" s="30" customFormat="1" ht="18" customHeight="1" x14ac:dyDescent="0.45">
      <c r="A42" s="29"/>
      <c r="B42" s="28"/>
      <c r="C42" s="370"/>
      <c r="D42" s="609"/>
      <c r="E42" s="638" t="str">
        <f>D138&amp;"　"&amp;IF($E$27=$U$27,T42,U42)</f>
        <v>障害者雇用の有無　※6</v>
      </c>
      <c r="F42" s="639"/>
      <c r="G42" s="639"/>
      <c r="H42" s="639"/>
      <c r="I42" s="639"/>
      <c r="J42" s="639"/>
      <c r="K42" s="639"/>
      <c r="L42" s="639"/>
      <c r="M42" s="640"/>
      <c r="N42" s="682"/>
      <c r="O42" s="683"/>
      <c r="P42" s="684"/>
      <c r="Q42" s="28"/>
      <c r="R42" s="29"/>
      <c r="S42" s="272"/>
      <c r="T42" s="435" t="str">
        <f>"※"&amp;IF(OR($E$14=$U$14,$E$14=$V$14,$E$14=$AA$14),6,2)</f>
        <v>※6</v>
      </c>
      <c r="U42" s="433" t="str">
        <f>"※"&amp;IF(OR($E$14=$U$14,$E$14=$V$14,$E$14=$AA$14),8,4)</f>
        <v>※8</v>
      </c>
      <c r="V42" s="438" t="s">
        <v>315</v>
      </c>
      <c r="W42" s="438" t="s">
        <v>314</v>
      </c>
      <c r="X42" s="58"/>
      <c r="Y42" s="58"/>
      <c r="Z42" s="58"/>
      <c r="AA42" s="58"/>
    </row>
    <row r="43" spans="1:27" s="30" customFormat="1" ht="18" customHeight="1" x14ac:dyDescent="0.45">
      <c r="A43" s="29"/>
      <c r="B43" s="28"/>
      <c r="C43" s="370"/>
      <c r="D43" s="609"/>
      <c r="E43" s="638" t="str">
        <f>D139&amp;"　"&amp;IF($E$27=$U$27,T43,U43)</f>
        <v>更生保護における就労支援　※7</v>
      </c>
      <c r="F43" s="639"/>
      <c r="G43" s="639"/>
      <c r="H43" s="639"/>
      <c r="I43" s="639"/>
      <c r="J43" s="639"/>
      <c r="K43" s="639"/>
      <c r="L43" s="639"/>
      <c r="M43" s="640"/>
      <c r="N43" s="627"/>
      <c r="O43" s="627"/>
      <c r="P43" s="628"/>
      <c r="Q43" s="28"/>
      <c r="R43" s="29"/>
      <c r="S43" s="272"/>
      <c r="T43" s="435" t="str">
        <f>"※"&amp;IF(OR($E$14=$U$14,$E$14=$V$14,$E$14=$AA$14),7,3)</f>
        <v>※7</v>
      </c>
      <c r="U43" s="433" t="str">
        <f>"※"&amp;IF(OR($E$14=$U$14,$E$14=$V$14,$E$14=$AA$14),9,5)</f>
        <v>※9</v>
      </c>
      <c r="V43" s="438" t="s">
        <v>316</v>
      </c>
      <c r="W43" s="438" t="s">
        <v>315</v>
      </c>
      <c r="X43" s="58"/>
      <c r="Y43" s="58"/>
      <c r="Z43" s="58"/>
      <c r="AA43" s="58"/>
    </row>
    <row r="44" spans="1:27" s="30" customFormat="1" ht="18" customHeight="1" x14ac:dyDescent="0.45">
      <c r="A44" s="29"/>
      <c r="B44" s="28"/>
      <c r="C44" s="370"/>
      <c r="D44" s="609"/>
      <c r="E44" s="638" t="str">
        <f>D140&amp;"　"&amp;IF($E$27=$U$27,T44,U44)</f>
        <v>環境配慮の取組　※8</v>
      </c>
      <c r="F44" s="639"/>
      <c r="G44" s="639"/>
      <c r="H44" s="639"/>
      <c r="I44" s="639"/>
      <c r="J44" s="639"/>
      <c r="K44" s="639"/>
      <c r="L44" s="639"/>
      <c r="M44" s="640"/>
      <c r="N44" s="627"/>
      <c r="O44" s="627"/>
      <c r="P44" s="628"/>
      <c r="Q44" s="28"/>
      <c r="R44" s="29"/>
      <c r="S44" s="272"/>
      <c r="T44" s="435" t="str">
        <f>"※"&amp;IF(OR($E$14=$U$14,$E$14=$V$14,$E$14=$AA$14),8,4)</f>
        <v>※8</v>
      </c>
      <c r="U44" s="433" t="str">
        <f>"※"&amp;IF(OR($E$14=$U$14,$E$14=$V$14,$E$14=$AA$14),10,6)</f>
        <v>※10</v>
      </c>
      <c r="V44" s="438" t="s">
        <v>317</v>
      </c>
      <c r="W44" s="438" t="s">
        <v>316</v>
      </c>
      <c r="X44" s="58"/>
      <c r="Y44" s="58"/>
      <c r="Z44" s="58"/>
      <c r="AA44" s="58"/>
    </row>
    <row r="45" spans="1:27" s="30" customFormat="1" ht="18" customHeight="1" x14ac:dyDescent="0.45">
      <c r="A45" s="29"/>
      <c r="B45" s="28"/>
      <c r="C45" s="370"/>
      <c r="D45" s="609"/>
      <c r="E45" s="638" t="str">
        <f>D141&amp;"　"&amp;IF($E$27=$U$27,T45,U45)</f>
        <v>入札参加資格停止措置　※9</v>
      </c>
      <c r="F45" s="639"/>
      <c r="G45" s="639"/>
      <c r="H45" s="639"/>
      <c r="I45" s="639"/>
      <c r="J45" s="639"/>
      <c r="K45" s="639"/>
      <c r="L45" s="639"/>
      <c r="M45" s="640"/>
      <c r="N45" s="627"/>
      <c r="O45" s="627"/>
      <c r="P45" s="628"/>
      <c r="Q45" s="28"/>
      <c r="R45" s="29"/>
      <c r="S45" s="272"/>
      <c r="T45" s="435" t="str">
        <f>"※"&amp;IF(OR($E$14=$U$14,$E$14=$V$14,$E$14=$AA$14),9,5)</f>
        <v>※9</v>
      </c>
      <c r="U45" s="433" t="str">
        <f>"※"&amp;IF(OR($E$14=$U$14,$E$14=$V$14,$E$14=$AA$14),11,7)</f>
        <v>※11</v>
      </c>
      <c r="V45" s="438" t="s">
        <v>396</v>
      </c>
      <c r="W45" s="438" t="s">
        <v>317</v>
      </c>
      <c r="X45" s="58"/>
      <c r="Y45" s="58"/>
      <c r="Z45" s="58"/>
      <c r="AA45" s="58"/>
    </row>
    <row r="46" spans="1:27" s="30" customFormat="1" ht="18" customHeight="1" thickBot="1" x14ac:dyDescent="0.5">
      <c r="A46" s="29"/>
      <c r="B46" s="28"/>
      <c r="C46" s="370"/>
      <c r="D46" s="609"/>
      <c r="E46" s="638"/>
      <c r="F46" s="639"/>
      <c r="G46" s="639"/>
      <c r="H46" s="639"/>
      <c r="I46" s="639"/>
      <c r="J46" s="639"/>
      <c r="K46" s="639"/>
      <c r="L46" s="639"/>
      <c r="M46" s="640"/>
      <c r="N46" s="627"/>
      <c r="O46" s="627"/>
      <c r="P46" s="628"/>
      <c r="Q46" s="28"/>
      <c r="R46" s="29"/>
      <c r="S46" s="272"/>
      <c r="T46" s="435" t="str">
        <f>"※"&amp;IF(OR($E$14=$U$14,$E$14=$V$14,$E$14=$AA$14),10,6)</f>
        <v>※10</v>
      </c>
      <c r="U46" s="433" t="str">
        <f>"※"&amp;IF(OR($E$14=$U$14,$E$14=$V$14,$E$14=$AA$14),12,8)</f>
        <v>※12</v>
      </c>
      <c r="V46" s="438" t="s">
        <v>397</v>
      </c>
      <c r="W46" s="438" t="s">
        <v>396</v>
      </c>
      <c r="X46" s="58"/>
      <c r="Y46" s="58"/>
      <c r="Z46" s="58"/>
      <c r="AA46" s="58"/>
    </row>
    <row r="47" spans="1:27" s="30" customFormat="1" ht="18" customHeight="1" thickBot="1" x14ac:dyDescent="0.5">
      <c r="A47" s="29"/>
      <c r="B47" s="28"/>
      <c r="C47" s="391">
        <v>21</v>
      </c>
      <c r="D47" s="779" t="s">
        <v>145</v>
      </c>
      <c r="E47" s="780"/>
      <c r="F47" s="780"/>
      <c r="G47" s="780"/>
      <c r="H47" s="780"/>
      <c r="I47" s="780"/>
      <c r="J47" s="780"/>
      <c r="K47" s="780"/>
      <c r="L47" s="780"/>
      <c r="M47" s="780"/>
      <c r="N47" s="780"/>
      <c r="O47" s="780"/>
      <c r="P47" s="781"/>
      <c r="Q47" s="28"/>
      <c r="R47" s="29"/>
      <c r="S47" s="403"/>
      <c r="T47" s="513"/>
      <c r="U47" s="514"/>
      <c r="V47" s="512"/>
      <c r="W47" s="427"/>
      <c r="X47" s="427"/>
      <c r="Y47" s="427"/>
      <c r="Z47" s="427"/>
      <c r="AA47" s="427"/>
    </row>
    <row r="48" spans="1:27" s="30" customFormat="1" ht="18" customHeight="1" thickTop="1" x14ac:dyDescent="0.45">
      <c r="A48" s="29"/>
      <c r="B48" s="28"/>
      <c r="C48" s="509">
        <f>C31</f>
        <v>0</v>
      </c>
      <c r="D48" s="608" t="s">
        <v>282</v>
      </c>
      <c r="E48" s="638">
        <f>IF($E$27=$V$27,D205,)</f>
        <v>0</v>
      </c>
      <c r="F48" s="639"/>
      <c r="G48" s="639"/>
      <c r="H48" s="639"/>
      <c r="I48" s="639"/>
      <c r="J48" s="639"/>
      <c r="K48" s="639"/>
      <c r="L48" s="639"/>
      <c r="M48" s="640"/>
      <c r="N48" s="616" t="s">
        <v>103</v>
      </c>
      <c r="O48" s="617"/>
      <c r="P48" s="618"/>
      <c r="Q48" s="28"/>
      <c r="R48" s="29"/>
      <c r="S48" s="252"/>
      <c r="T48" s="406" t="s">
        <v>295</v>
      </c>
      <c r="U48" s="407"/>
      <c r="V48" s="408"/>
      <c r="W48" s="252"/>
      <c r="X48" s="252"/>
      <c r="Y48" s="252"/>
      <c r="Z48" s="252"/>
      <c r="AA48" s="252"/>
    </row>
    <row r="49" spans="1:27" s="30" customFormat="1" ht="18" customHeight="1" x14ac:dyDescent="0.45">
      <c r="A49" s="29"/>
      <c r="B49" s="28"/>
      <c r="C49" s="509"/>
      <c r="D49" s="609"/>
      <c r="E49" s="638">
        <f>IF($E$27=$V$27,D206,)</f>
        <v>0</v>
      </c>
      <c r="F49" s="639"/>
      <c r="G49" s="639"/>
      <c r="H49" s="639"/>
      <c r="I49" s="639"/>
      <c r="J49" s="639"/>
      <c r="K49" s="639"/>
      <c r="L49" s="639"/>
      <c r="M49" s="640"/>
      <c r="N49" s="619"/>
      <c r="O49" s="620"/>
      <c r="P49" s="621"/>
      <c r="Q49" s="28"/>
      <c r="R49" s="29"/>
      <c r="S49" s="252"/>
      <c r="T49" s="409" t="s">
        <v>296</v>
      </c>
      <c r="U49" s="404"/>
      <c r="V49" s="410"/>
      <c r="W49" s="252"/>
      <c r="X49" s="252"/>
      <c r="Y49" s="252"/>
      <c r="Z49" s="252"/>
      <c r="AA49" s="252"/>
    </row>
    <row r="50" spans="1:27" s="30" customFormat="1" ht="18" customHeight="1" x14ac:dyDescent="0.45">
      <c r="A50" s="29"/>
      <c r="B50" s="28"/>
      <c r="C50" s="509"/>
      <c r="D50" s="609"/>
      <c r="E50" s="638">
        <f>IF($E$27=$V$27,D207,)</f>
        <v>0</v>
      </c>
      <c r="F50" s="639"/>
      <c r="G50" s="639"/>
      <c r="H50" s="639"/>
      <c r="I50" s="639"/>
      <c r="J50" s="639"/>
      <c r="K50" s="639"/>
      <c r="L50" s="639"/>
      <c r="M50" s="640"/>
      <c r="N50" s="622"/>
      <c r="O50" s="623"/>
      <c r="P50" s="624"/>
      <c r="Q50" s="28"/>
      <c r="R50" s="29"/>
      <c r="S50" s="252"/>
      <c r="T50" s="409" t="s">
        <v>297</v>
      </c>
      <c r="U50" s="404"/>
      <c r="V50" s="410"/>
      <c r="W50" s="252"/>
      <c r="X50" s="252"/>
      <c r="Y50" s="252"/>
      <c r="Z50" s="252"/>
      <c r="AA50" s="252"/>
    </row>
    <row r="51" spans="1:27" s="30" customFormat="1" ht="18" customHeight="1" x14ac:dyDescent="0.45">
      <c r="A51" s="29"/>
      <c r="B51" s="28"/>
      <c r="C51" s="509"/>
      <c r="D51" s="609"/>
      <c r="E51" s="638" t="str">
        <f>D208</f>
        <v>前年度（令和４年度）までに登録済又は協定締結済であれば加点し、前年度（令和４年度）に活動実績のある場合はさらに加点する。</v>
      </c>
      <c r="F51" s="639"/>
      <c r="G51" s="639"/>
      <c r="H51" s="639"/>
      <c r="I51" s="639"/>
      <c r="J51" s="639"/>
      <c r="K51" s="639"/>
      <c r="L51" s="639"/>
      <c r="M51" s="640"/>
      <c r="N51" s="627"/>
      <c r="O51" s="627"/>
      <c r="P51" s="628"/>
      <c r="Q51" s="28"/>
      <c r="R51" s="29"/>
      <c r="S51" s="252"/>
      <c r="T51" s="409" t="s">
        <v>293</v>
      </c>
      <c r="U51" s="404"/>
      <c r="V51" s="410"/>
      <c r="W51" s="252"/>
      <c r="X51" s="252"/>
      <c r="Y51" s="252"/>
      <c r="Z51" s="252"/>
      <c r="AA51" s="252"/>
    </row>
    <row r="52" spans="1:27" s="30" customFormat="1" ht="18" customHeight="1" x14ac:dyDescent="0.45">
      <c r="A52" s="29"/>
      <c r="B52" s="28"/>
      <c r="C52" s="509"/>
      <c r="D52" s="609"/>
      <c r="E52" s="638" t="str">
        <f>D209</f>
        <v>災害に関する協力事業者の登録は、安城市災害緊急協力業者（工事）とする。</v>
      </c>
      <c r="F52" s="775"/>
      <c r="G52" s="775"/>
      <c r="H52" s="775"/>
      <c r="I52" s="775"/>
      <c r="J52" s="775"/>
      <c r="K52" s="775"/>
      <c r="L52" s="775"/>
      <c r="M52" s="776"/>
      <c r="N52" s="682"/>
      <c r="O52" s="777"/>
      <c r="P52" s="778"/>
      <c r="Q52" s="28"/>
      <c r="R52" s="29"/>
      <c r="S52" s="252"/>
      <c r="T52" s="409" t="s">
        <v>298</v>
      </c>
      <c r="U52" s="404"/>
      <c r="V52" s="410"/>
      <c r="W52" s="252"/>
      <c r="X52" s="252"/>
      <c r="Y52" s="252"/>
      <c r="Z52" s="252"/>
      <c r="AA52" s="252"/>
    </row>
    <row r="53" spans="1:27" s="30" customFormat="1" ht="18" customHeight="1" x14ac:dyDescent="0.45">
      <c r="A53" s="29"/>
      <c r="B53" s="28"/>
      <c r="C53" s="509"/>
      <c r="D53" s="609"/>
      <c r="E53" s="638" t="str">
        <f>D210</f>
        <v>協定締結は、「災害時における協力に関する協定書（建設協力会）」、「災害時における復旧工事の協力に関する協定」および「災害時における応急対策の協力に関する協定書」とする。</v>
      </c>
      <c r="F53" s="775"/>
      <c r="G53" s="775"/>
      <c r="H53" s="775"/>
      <c r="I53" s="775"/>
      <c r="J53" s="775"/>
      <c r="K53" s="775"/>
      <c r="L53" s="775"/>
      <c r="M53" s="776"/>
      <c r="N53" s="682"/>
      <c r="O53" s="777"/>
      <c r="P53" s="778"/>
      <c r="Q53" s="28"/>
      <c r="R53" s="29"/>
      <c r="S53" s="252"/>
      <c r="T53" s="409" t="s">
        <v>294</v>
      </c>
      <c r="U53" s="404"/>
      <c r="V53" s="410"/>
      <c r="W53" s="252"/>
      <c r="X53" s="252"/>
      <c r="Y53" s="252"/>
      <c r="Z53" s="252"/>
      <c r="AA53" s="252"/>
    </row>
    <row r="54" spans="1:27" s="30" customFormat="1" ht="18" customHeight="1" x14ac:dyDescent="0.45">
      <c r="A54" s="29"/>
      <c r="B54" s="28"/>
      <c r="C54" s="509"/>
      <c r="D54" s="609"/>
      <c r="E54" s="638" t="str">
        <f>D211</f>
        <v>活動実績は、協定等に基づき市が依頼した災害出動とする。</v>
      </c>
      <c r="F54" s="775"/>
      <c r="G54" s="775"/>
      <c r="H54" s="775"/>
      <c r="I54" s="775"/>
      <c r="J54" s="775"/>
      <c r="K54" s="775"/>
      <c r="L54" s="775"/>
      <c r="M54" s="776"/>
      <c r="N54" s="682"/>
      <c r="O54" s="777"/>
      <c r="P54" s="778"/>
      <c r="Q54" s="28"/>
      <c r="R54" s="29"/>
      <c r="S54" s="252"/>
      <c r="T54" s="409" t="s">
        <v>299</v>
      </c>
      <c r="U54" s="404"/>
      <c r="V54" s="410"/>
      <c r="W54" s="252"/>
      <c r="X54" s="252"/>
      <c r="Y54" s="252"/>
      <c r="Z54" s="252"/>
      <c r="AA54" s="252"/>
    </row>
    <row r="55" spans="1:27" s="30" customFormat="1" ht="18" customHeight="1" x14ac:dyDescent="0.45">
      <c r="A55" s="29"/>
      <c r="B55" s="28"/>
      <c r="C55" s="509"/>
      <c r="D55" s="609"/>
      <c r="E55" s="706" t="str">
        <f>D223</f>
        <v>自社保有又はリースを対象とし、経営事項審査における対象建設機械と同じとする。</v>
      </c>
      <c r="F55" s="707"/>
      <c r="G55" s="707"/>
      <c r="H55" s="707"/>
      <c r="I55" s="707"/>
      <c r="J55" s="707"/>
      <c r="K55" s="707"/>
      <c r="L55" s="707"/>
      <c r="M55" s="708"/>
      <c r="N55" s="613"/>
      <c r="O55" s="614"/>
      <c r="P55" s="615"/>
      <c r="Q55" s="28"/>
      <c r="R55" s="29"/>
      <c r="S55" s="252"/>
      <c r="T55" s="409" t="s">
        <v>300</v>
      </c>
      <c r="U55" s="404"/>
      <c r="V55" s="410"/>
      <c r="W55" s="252"/>
      <c r="X55" s="252"/>
      <c r="Y55" s="252"/>
      <c r="Z55" s="252"/>
      <c r="AA55" s="252"/>
    </row>
    <row r="56" spans="1:27" s="30" customFormat="1" ht="18" customHeight="1" thickBot="1" x14ac:dyDescent="0.5">
      <c r="A56" s="29"/>
      <c r="B56" s="28"/>
      <c r="C56" s="509"/>
      <c r="D56" s="609"/>
      <c r="E56" s="638" t="str">
        <f>IF(OR($E$14=$U$14,$E$14=$AA$14),D212,)</f>
        <v>安城市の発注する風水害、雪氷対策等の業務委託について、当該年度の受託ありの場合、加点する。</v>
      </c>
      <c r="F56" s="639"/>
      <c r="G56" s="639"/>
      <c r="H56" s="639"/>
      <c r="I56" s="639"/>
      <c r="J56" s="639"/>
      <c r="K56" s="639"/>
      <c r="L56" s="639"/>
      <c r="M56" s="640"/>
      <c r="N56" s="625" t="s">
        <v>394</v>
      </c>
      <c r="O56" s="625"/>
      <c r="P56" s="626"/>
      <c r="Q56" s="28"/>
      <c r="R56" s="29"/>
      <c r="S56" s="252"/>
      <c r="T56" s="411" t="s">
        <v>301</v>
      </c>
      <c r="U56" s="412"/>
      <c r="V56" s="413"/>
      <c r="W56" s="252"/>
      <c r="X56" s="252"/>
      <c r="Y56" s="252"/>
      <c r="Z56" s="252"/>
      <c r="AA56" s="252"/>
    </row>
    <row r="57" spans="1:27" s="30" customFormat="1" ht="18" customHeight="1" thickTop="1" x14ac:dyDescent="0.45">
      <c r="A57" s="29"/>
      <c r="B57" s="28"/>
      <c r="C57" s="509"/>
      <c r="D57" s="609"/>
      <c r="E57" s="638" t="str">
        <f>IF(OR($E$14=$U$14,$E$14=$AA$14),D213,)</f>
        <v>愛知県被災建築物応急危険度判定士の登録者を正規社員としての雇用に応じて加点する。</v>
      </c>
      <c r="F57" s="639"/>
      <c r="G57" s="639"/>
      <c r="H57" s="639"/>
      <c r="I57" s="639"/>
      <c r="J57" s="639"/>
      <c r="K57" s="639"/>
      <c r="L57" s="639"/>
      <c r="M57" s="640"/>
      <c r="N57" s="625" t="s">
        <v>104</v>
      </c>
      <c r="O57" s="625"/>
      <c r="P57" s="626"/>
      <c r="Q57" s="28"/>
      <c r="R57" s="29"/>
      <c r="S57" s="252"/>
      <c r="T57" s="516"/>
      <c r="U57" s="407"/>
      <c r="V57" s="517"/>
      <c r="W57" s="252"/>
      <c r="X57" s="252"/>
      <c r="Y57" s="252"/>
      <c r="Z57" s="252"/>
      <c r="AA57" s="252"/>
    </row>
    <row r="58" spans="1:27" s="30" customFormat="1" ht="18" customHeight="1" x14ac:dyDescent="0.45">
      <c r="A58" s="29"/>
      <c r="B58" s="28"/>
      <c r="C58" s="509"/>
      <c r="D58" s="609"/>
      <c r="E58" s="638" t="str">
        <f>IF(OR($E$14=$U$14,$E$14=$AA$14),D214,)</f>
        <v>前年度（令和４年度）の水道施設緊急修繕協定締結ありの場合、加点する。</v>
      </c>
      <c r="F58" s="639"/>
      <c r="G58" s="639"/>
      <c r="H58" s="639"/>
      <c r="I58" s="639"/>
      <c r="J58" s="639"/>
      <c r="K58" s="639"/>
      <c r="L58" s="639"/>
      <c r="M58" s="640"/>
      <c r="N58" s="782" t="s">
        <v>395</v>
      </c>
      <c r="O58" s="783"/>
      <c r="P58" s="784"/>
      <c r="Q58" s="28"/>
      <c r="R58" s="29"/>
      <c r="S58" s="252"/>
      <c r="T58" s="518"/>
      <c r="U58" s="404"/>
      <c r="V58" s="252"/>
      <c r="W58" s="252"/>
      <c r="X58" s="252"/>
      <c r="Y58" s="252"/>
      <c r="Z58" s="252"/>
      <c r="AA58" s="252"/>
    </row>
    <row r="59" spans="1:27" s="30" customFormat="1" ht="18" customHeight="1" x14ac:dyDescent="0.45">
      <c r="A59" s="29"/>
      <c r="B59" s="28"/>
      <c r="C59" s="509"/>
      <c r="D59" s="609"/>
      <c r="E59" s="638" t="str">
        <f>IF(OR($E$14=$U$14,$E$14=$AA$14),D215,)</f>
        <v>前年度（令和４年度）に協定に基づく依頼を５割以上実施した場合にはさらに加点する。</v>
      </c>
      <c r="F59" s="639"/>
      <c r="G59" s="639"/>
      <c r="H59" s="639"/>
      <c r="I59" s="639"/>
      <c r="J59" s="639"/>
      <c r="K59" s="639"/>
      <c r="L59" s="639"/>
      <c r="M59" s="640"/>
      <c r="N59" s="785"/>
      <c r="O59" s="786"/>
      <c r="P59" s="787"/>
      <c r="Q59" s="28"/>
      <c r="R59" s="29"/>
      <c r="S59" s="252"/>
      <c r="T59" s="518"/>
      <c r="U59" s="404"/>
      <c r="V59" s="252"/>
      <c r="W59" s="252"/>
      <c r="X59" s="252"/>
      <c r="Y59" s="252"/>
      <c r="Z59" s="252"/>
      <c r="AA59" s="252"/>
    </row>
    <row r="60" spans="1:27" s="30" customFormat="1" ht="18" customHeight="1" x14ac:dyDescent="0.45">
      <c r="A60" s="29"/>
      <c r="B60" s="28"/>
      <c r="C60" s="509"/>
      <c r="D60" s="609"/>
      <c r="E60" s="638" t="str">
        <f t="shared" ref="E60:E65" si="2">D216</f>
        <v>法定雇用率とは、障害者の雇用の促進等に関する法律（昭和35年7月25日法律第123号。以下「雇用促進法」という。）第43条第2項に規定する「障害者雇用率」で前年度6月1日現在のものをさす。</v>
      </c>
      <c r="F60" s="639"/>
      <c r="G60" s="639"/>
      <c r="H60" s="639"/>
      <c r="I60" s="639"/>
      <c r="J60" s="639"/>
      <c r="K60" s="639"/>
      <c r="L60" s="639"/>
      <c r="M60" s="640"/>
      <c r="N60" s="627"/>
      <c r="O60" s="627"/>
      <c r="P60" s="628"/>
      <c r="Q60" s="28"/>
      <c r="R60" s="29"/>
      <c r="S60" s="252"/>
      <c r="T60" s="518"/>
      <c r="U60" s="404"/>
      <c r="V60" s="252"/>
      <c r="W60" s="252"/>
      <c r="X60" s="252"/>
      <c r="Y60" s="252"/>
      <c r="Z60" s="252"/>
      <c r="AA60" s="252"/>
    </row>
    <row r="61" spans="1:27" s="30" customFormat="1" ht="18" customHeight="1" x14ac:dyDescent="0.45">
      <c r="A61" s="29"/>
      <c r="B61" s="28"/>
      <c r="C61" s="509"/>
      <c r="D61" s="609"/>
      <c r="E61" s="638" t="str">
        <f t="shared" si="2"/>
        <v>雇用促進法で雇用を免除されている事業者については、実際に1人以上雇用していれば、加点する。</v>
      </c>
      <c r="F61" s="639"/>
      <c r="G61" s="639"/>
      <c r="H61" s="639"/>
      <c r="I61" s="639"/>
      <c r="J61" s="639"/>
      <c r="K61" s="639"/>
      <c r="L61" s="639"/>
      <c r="M61" s="640"/>
      <c r="N61" s="627"/>
      <c r="O61" s="627"/>
      <c r="P61" s="628"/>
      <c r="Q61" s="28"/>
      <c r="R61" s="29"/>
      <c r="S61" s="252"/>
      <c r="T61" s="518"/>
      <c r="U61" s="404"/>
      <c r="V61" s="252"/>
      <c r="W61" s="252"/>
      <c r="X61" s="252"/>
      <c r="Y61" s="252"/>
      <c r="Z61" s="252"/>
      <c r="AA61" s="252"/>
    </row>
    <row r="62" spans="1:27" s="30" customFormat="1" ht="18" customHeight="1" x14ac:dyDescent="0.45">
      <c r="A62" s="29"/>
      <c r="B62" s="28"/>
      <c r="C62" s="509"/>
      <c r="D62" s="609"/>
      <c r="E62" s="706" t="str">
        <f t="shared" si="2"/>
        <v>本支店が安城市に所在する事業者で、加算点申告表を提出する日の前日時点で名古屋保護観察所に協力雇用主として登録している場合に加点する。</v>
      </c>
      <c r="F62" s="707"/>
      <c r="G62" s="707"/>
      <c r="H62" s="707"/>
      <c r="I62" s="707"/>
      <c r="J62" s="707"/>
      <c r="K62" s="707"/>
      <c r="L62" s="707"/>
      <c r="M62" s="708"/>
      <c r="N62" s="629"/>
      <c r="O62" s="629"/>
      <c r="P62" s="630"/>
      <c r="Q62" s="28"/>
      <c r="R62" s="29"/>
      <c r="S62" s="252"/>
      <c r="T62" s="518"/>
      <c r="U62" s="404"/>
      <c r="V62" s="252"/>
      <c r="W62" s="252"/>
      <c r="X62" s="252"/>
      <c r="Y62" s="252"/>
      <c r="Z62" s="252"/>
      <c r="AA62" s="252"/>
    </row>
    <row r="63" spans="1:27" s="30" customFormat="1" ht="30.6" customHeight="1" x14ac:dyDescent="0.45">
      <c r="A63" s="29"/>
      <c r="B63" s="28"/>
      <c r="C63" s="509"/>
      <c r="D63" s="609"/>
      <c r="E63" s="819" t="str">
        <f t="shared" si="2"/>
        <v>雇用実績は、上記登録に加えて、同一人物を加算点申告表を提出する日の前日時点から過去1年の間に連続して3か月以上雇用期間（雇用期間の一部または全部が過去1年に含まれていること）があることについて、名古屋保護観察所が発行した「保護観察対象者の雇用に関する証明書」で確認できる場合にさらに加点する。</v>
      </c>
      <c r="F63" s="820"/>
      <c r="G63" s="820"/>
      <c r="H63" s="820"/>
      <c r="I63" s="820"/>
      <c r="J63" s="820"/>
      <c r="K63" s="820"/>
      <c r="L63" s="820"/>
      <c r="M63" s="821"/>
      <c r="N63" s="631"/>
      <c r="O63" s="631"/>
      <c r="P63" s="632"/>
      <c r="Q63" s="28"/>
      <c r="R63" s="29"/>
      <c r="S63" s="252"/>
      <c r="T63" s="518"/>
      <c r="U63" s="404"/>
      <c r="V63" s="252"/>
      <c r="W63" s="252"/>
      <c r="X63" s="252"/>
      <c r="Y63" s="252"/>
      <c r="Z63" s="252"/>
      <c r="AA63" s="252"/>
    </row>
    <row r="64" spans="1:27" s="30" customFormat="1" ht="18" customHeight="1" x14ac:dyDescent="0.45">
      <c r="A64" s="29"/>
      <c r="B64" s="28"/>
      <c r="C64" s="509"/>
      <c r="D64" s="609"/>
      <c r="E64" s="706" t="str">
        <f t="shared" si="2"/>
        <v>エコアクション２１又はＩＳＯ１４００１の取得があれば、加点する。</v>
      </c>
      <c r="F64" s="707"/>
      <c r="G64" s="707"/>
      <c r="H64" s="707"/>
      <c r="I64" s="707"/>
      <c r="J64" s="707"/>
      <c r="K64" s="707"/>
      <c r="L64" s="707"/>
      <c r="M64" s="708"/>
      <c r="N64" s="629"/>
      <c r="O64" s="629"/>
      <c r="P64" s="630"/>
      <c r="Q64" s="28"/>
      <c r="R64" s="29"/>
      <c r="S64" s="252"/>
      <c r="T64" s="405"/>
      <c r="U64" s="404"/>
      <c r="V64" s="252"/>
      <c r="W64" s="252"/>
      <c r="X64" s="252"/>
      <c r="Y64" s="252"/>
      <c r="Z64" s="252"/>
      <c r="AA64" s="252"/>
    </row>
    <row r="65" spans="1:28" s="30" customFormat="1" ht="18" customHeight="1" x14ac:dyDescent="0.45">
      <c r="A65" s="29"/>
      <c r="B65" s="28"/>
      <c r="C65" s="509"/>
      <c r="D65" s="609"/>
      <c r="E65" s="819" t="str">
        <f t="shared" si="2"/>
        <v>契約先となる本支店が認証されていること。</v>
      </c>
      <c r="F65" s="820"/>
      <c r="G65" s="820"/>
      <c r="H65" s="820"/>
      <c r="I65" s="820"/>
      <c r="J65" s="820"/>
      <c r="K65" s="820"/>
      <c r="L65" s="820"/>
      <c r="M65" s="821"/>
      <c r="N65" s="631"/>
      <c r="O65" s="631"/>
      <c r="P65" s="632"/>
      <c r="Q65" s="28"/>
      <c r="R65" s="29"/>
      <c r="S65" s="252"/>
      <c r="T65" s="405"/>
      <c r="U65" s="404"/>
      <c r="V65" s="252"/>
      <c r="W65" s="252"/>
      <c r="X65" s="252"/>
      <c r="Y65" s="252"/>
      <c r="Z65" s="252"/>
      <c r="AA65" s="252"/>
    </row>
    <row r="66" spans="1:28" s="30" customFormat="1" ht="18" customHeight="1" x14ac:dyDescent="0.45">
      <c r="A66" s="29"/>
      <c r="B66" s="28"/>
      <c r="C66" s="509"/>
      <c r="D66" s="609"/>
      <c r="E66" s="638" t="str">
        <f>D222</f>
        <v>令和2年4月1日から加算点申告表を提出する日の前日までに、安城市工事請負契約等に係る入札参加資格（一般・指名）停止要綱による停止措置のある場合は減点する。</v>
      </c>
      <c r="F66" s="639"/>
      <c r="G66" s="639"/>
      <c r="H66" s="639"/>
      <c r="I66" s="639"/>
      <c r="J66" s="639"/>
      <c r="K66" s="639"/>
      <c r="L66" s="639"/>
      <c r="M66" s="640"/>
      <c r="N66" s="627"/>
      <c r="O66" s="627"/>
      <c r="P66" s="628"/>
      <c r="Q66" s="28"/>
      <c r="R66" s="29"/>
      <c r="S66" s="252"/>
      <c r="T66" s="405"/>
      <c r="U66" s="404"/>
      <c r="V66" s="252"/>
      <c r="W66" s="252"/>
      <c r="X66" s="252"/>
      <c r="Y66" s="252"/>
      <c r="Z66" s="252"/>
      <c r="AA66" s="252"/>
    </row>
    <row r="67" spans="1:28" s="30" customFormat="1" ht="18" customHeight="1" thickBot="1" x14ac:dyDescent="0.5">
      <c r="A67" s="29"/>
      <c r="B67" s="28"/>
      <c r="C67" s="509"/>
      <c r="D67" s="609"/>
      <c r="E67" s="703"/>
      <c r="F67" s="704"/>
      <c r="G67" s="704"/>
      <c r="H67" s="704"/>
      <c r="I67" s="704"/>
      <c r="J67" s="704"/>
      <c r="K67" s="704"/>
      <c r="L67" s="704"/>
      <c r="M67" s="705"/>
      <c r="N67" s="264"/>
      <c r="O67" s="265"/>
      <c r="P67" s="266"/>
      <c r="Q67" s="28"/>
      <c r="R67" s="29"/>
      <c r="S67" s="252"/>
      <c r="T67" s="247"/>
      <c r="U67" s="247"/>
      <c r="V67" s="247"/>
      <c r="W67" s="247"/>
      <c r="X67" s="247"/>
      <c r="Y67" s="247"/>
      <c r="Z67" s="247"/>
      <c r="AA67" s="247"/>
    </row>
    <row r="68" spans="1:28" s="30" customFormat="1" ht="18" customHeight="1" x14ac:dyDescent="0.45">
      <c r="A68" s="29"/>
      <c r="B68" s="28"/>
      <c r="C68" s="509"/>
      <c r="D68" s="788"/>
      <c r="E68" s="703"/>
      <c r="F68" s="704"/>
      <c r="G68" s="704"/>
      <c r="H68" s="704"/>
      <c r="I68" s="704"/>
      <c r="J68" s="704"/>
      <c r="K68" s="704"/>
      <c r="L68" s="704"/>
      <c r="M68" s="705"/>
      <c r="N68" s="599"/>
      <c r="O68" s="600"/>
      <c r="P68" s="601"/>
      <c r="Q68" s="28"/>
      <c r="R68" s="29"/>
      <c r="S68" s="400">
        <v>21</v>
      </c>
      <c r="T68" s="382" t="s">
        <v>277</v>
      </c>
      <c r="U68" s="383" t="s">
        <v>278</v>
      </c>
      <c r="V68" s="247"/>
      <c r="W68" s="247"/>
      <c r="X68" s="247"/>
      <c r="Y68" s="247"/>
      <c r="Z68" s="247"/>
      <c r="AA68" s="247"/>
    </row>
    <row r="69" spans="1:28" s="30" customFormat="1" ht="15" customHeight="1" x14ac:dyDescent="0.45">
      <c r="A69" s="29"/>
      <c r="B69" s="28"/>
      <c r="C69" s="509"/>
      <c r="D69" s="610" t="s">
        <v>101</v>
      </c>
      <c r="E69" s="816">
        <f>IF($E$14=$V$14,T69,IF($E$14=$AA$14,U69,))</f>
        <v>0</v>
      </c>
      <c r="F69" s="817"/>
      <c r="G69" s="817"/>
      <c r="H69" s="817"/>
      <c r="I69" s="817"/>
      <c r="J69" s="817"/>
      <c r="K69" s="817"/>
      <c r="L69" s="817"/>
      <c r="M69" s="818"/>
      <c r="N69" s="636" t="s">
        <v>285</v>
      </c>
      <c r="O69" s="636"/>
      <c r="P69" s="637"/>
      <c r="Q69" s="28"/>
      <c r="R69" s="29"/>
      <c r="S69" s="401" t="s">
        <v>287</v>
      </c>
      <c r="T69" s="253" t="s">
        <v>384</v>
      </c>
      <c r="U69" s="379" t="s">
        <v>414</v>
      </c>
      <c r="V69" s="247"/>
      <c r="W69" s="247"/>
      <c r="X69" s="247"/>
      <c r="Y69" s="247"/>
      <c r="Z69" s="247"/>
      <c r="AA69" s="247"/>
    </row>
    <row r="70" spans="1:28" s="30" customFormat="1" ht="15" customHeight="1" x14ac:dyDescent="0.2">
      <c r="A70" s="29"/>
      <c r="B70" s="28"/>
      <c r="C70" s="509"/>
      <c r="D70" s="611"/>
      <c r="E70" s="816">
        <f>IF($E$14=$V$14,T70,IF($E$14=$AA$14,U70,))</f>
        <v>0</v>
      </c>
      <c r="F70" s="817"/>
      <c r="G70" s="817"/>
      <c r="H70" s="817"/>
      <c r="I70" s="817"/>
      <c r="J70" s="817"/>
      <c r="K70" s="817"/>
      <c r="L70" s="817"/>
      <c r="M70" s="818"/>
      <c r="N70" s="696" t="s">
        <v>286</v>
      </c>
      <c r="O70" s="696"/>
      <c r="P70" s="697"/>
      <c r="Q70" s="28"/>
      <c r="R70" s="29"/>
      <c r="S70" s="401" t="s">
        <v>288</v>
      </c>
      <c r="T70" s="253" t="s">
        <v>385</v>
      </c>
      <c r="U70" s="379" t="s">
        <v>69</v>
      </c>
      <c r="V70" s="247"/>
      <c r="W70" s="247"/>
      <c r="X70" s="247"/>
      <c r="Y70" s="247"/>
      <c r="Z70" s="247"/>
      <c r="AA70" s="247"/>
      <c r="AB70" s="4"/>
    </row>
    <row r="71" spans="1:28" s="4" customFormat="1" ht="15" customHeight="1" thickBot="1" x14ac:dyDescent="0.25">
      <c r="A71" s="3"/>
      <c r="B71" s="6"/>
      <c r="C71" s="509"/>
      <c r="D71" s="611"/>
      <c r="E71" s="816">
        <f>IF($E$14=$V$14,T71,IF($E$14=$AA$14,U71,))</f>
        <v>0</v>
      </c>
      <c r="F71" s="817"/>
      <c r="G71" s="817"/>
      <c r="H71" s="817"/>
      <c r="I71" s="817"/>
      <c r="J71" s="817"/>
      <c r="K71" s="817"/>
      <c r="L71" s="817"/>
      <c r="M71" s="818"/>
      <c r="N71" s="698"/>
      <c r="O71" s="698"/>
      <c r="P71" s="699"/>
      <c r="Q71" s="6"/>
      <c r="R71" s="3"/>
      <c r="S71" s="402" t="s">
        <v>289</v>
      </c>
      <c r="T71" s="380" t="s">
        <v>70</v>
      </c>
      <c r="U71" s="381" t="s">
        <v>415</v>
      </c>
      <c r="V71" s="248"/>
      <c r="W71" s="248"/>
      <c r="X71" s="248"/>
      <c r="Y71" s="248"/>
      <c r="Z71" s="248"/>
      <c r="AA71" s="248"/>
    </row>
    <row r="72" spans="1:28" s="4" customFormat="1" ht="15" customHeight="1" x14ac:dyDescent="0.2">
      <c r="A72" s="3"/>
      <c r="B72" s="6"/>
      <c r="C72" s="509"/>
      <c r="D72" s="611"/>
      <c r="E72" s="703"/>
      <c r="F72" s="704"/>
      <c r="G72" s="704"/>
      <c r="H72" s="704"/>
      <c r="I72" s="704"/>
      <c r="J72" s="704"/>
      <c r="K72" s="704"/>
      <c r="L72" s="704"/>
      <c r="M72" s="705"/>
      <c r="N72" s="682"/>
      <c r="O72" s="683"/>
      <c r="P72" s="684"/>
      <c r="Q72" s="6"/>
      <c r="R72" s="3"/>
      <c r="S72" s="28"/>
      <c r="T72" s="248"/>
      <c r="U72" s="248"/>
      <c r="V72" s="248"/>
      <c r="W72" s="248"/>
      <c r="X72" s="248"/>
      <c r="Y72" s="248"/>
      <c r="Z72" s="248"/>
      <c r="AA72" s="248"/>
    </row>
    <row r="73" spans="1:28" s="4" customFormat="1" ht="15" customHeight="1" x14ac:dyDescent="0.2">
      <c r="A73" s="3"/>
      <c r="B73" s="6"/>
      <c r="C73" s="509"/>
      <c r="D73" s="611"/>
      <c r="E73" s="703"/>
      <c r="F73" s="704"/>
      <c r="G73" s="704"/>
      <c r="H73" s="704"/>
      <c r="I73" s="704"/>
      <c r="J73" s="704"/>
      <c r="K73" s="704"/>
      <c r="L73" s="704"/>
      <c r="M73" s="705"/>
      <c r="N73" s="682"/>
      <c r="O73" s="683"/>
      <c r="P73" s="684"/>
      <c r="Q73" s="6"/>
      <c r="R73" s="3"/>
      <c r="S73" s="28"/>
      <c r="T73" s="248"/>
      <c r="U73" s="248"/>
      <c r="V73" s="248"/>
      <c r="W73" s="248"/>
      <c r="X73" s="248"/>
      <c r="Y73" s="248"/>
      <c r="Z73" s="248"/>
      <c r="AA73" s="248"/>
    </row>
    <row r="74" spans="1:28" s="4" customFormat="1" ht="15" customHeight="1" thickBot="1" x14ac:dyDescent="0.25">
      <c r="A74" s="3"/>
      <c r="B74" s="6"/>
      <c r="C74" s="511"/>
      <c r="D74" s="612"/>
      <c r="E74" s="813"/>
      <c r="F74" s="814"/>
      <c r="G74" s="814"/>
      <c r="H74" s="814"/>
      <c r="I74" s="814"/>
      <c r="J74" s="814"/>
      <c r="K74" s="814"/>
      <c r="L74" s="814"/>
      <c r="M74" s="815"/>
      <c r="N74" s="633"/>
      <c r="O74" s="634"/>
      <c r="P74" s="635"/>
      <c r="Q74" s="6"/>
      <c r="R74" s="3"/>
      <c r="S74" s="28"/>
      <c r="T74" s="248"/>
      <c r="U74" s="248"/>
      <c r="V74" s="248"/>
      <c r="W74" s="248"/>
      <c r="X74" s="248"/>
      <c r="Y74" s="248"/>
      <c r="Z74" s="248"/>
      <c r="AA74" s="248"/>
    </row>
    <row r="75" spans="1:28" s="4" customFormat="1" x14ac:dyDescent="0.2">
      <c r="A75" s="3"/>
      <c r="B75" s="6"/>
      <c r="C75" s="16"/>
      <c r="D75" s="17"/>
      <c r="E75" s="17"/>
      <c r="F75" s="17"/>
      <c r="G75" s="18"/>
      <c r="H75" s="18"/>
      <c r="I75" s="18"/>
      <c r="J75" s="18"/>
      <c r="K75" s="18"/>
      <c r="L75" s="18"/>
      <c r="M75" s="18"/>
      <c r="N75" s="19"/>
      <c r="O75" s="19"/>
      <c r="P75" s="19"/>
      <c r="Q75" s="6"/>
      <c r="R75" s="3"/>
      <c r="S75" s="28"/>
      <c r="T75" s="248"/>
      <c r="U75" s="248"/>
      <c r="V75" s="248"/>
      <c r="W75" s="248"/>
      <c r="X75" s="248"/>
      <c r="Y75" s="248"/>
      <c r="Z75" s="248"/>
      <c r="AA75" s="248"/>
    </row>
    <row r="76" spans="1:28" s="4" customFormat="1" ht="16.2" hidden="1" x14ac:dyDescent="0.2">
      <c r="A76" s="3"/>
      <c r="B76" s="6"/>
      <c r="C76" s="22" t="s">
        <v>74</v>
      </c>
      <c r="D76" s="17"/>
      <c r="E76" s="17"/>
      <c r="F76" s="17"/>
      <c r="G76" s="18"/>
      <c r="H76" s="18"/>
      <c r="I76" s="18"/>
      <c r="J76" s="18"/>
      <c r="K76" s="18"/>
      <c r="L76" s="18"/>
      <c r="M76" s="18"/>
      <c r="N76" s="19"/>
      <c r="O76" s="19"/>
      <c r="P76" s="19"/>
      <c r="Q76" s="6"/>
      <c r="R76" s="3"/>
      <c r="S76" s="28"/>
      <c r="T76" s="248"/>
      <c r="U76" s="248"/>
      <c r="V76" s="248"/>
      <c r="W76" s="248"/>
      <c r="X76" s="248"/>
      <c r="Y76" s="248"/>
      <c r="Z76" s="248"/>
      <c r="AA76" s="248"/>
    </row>
    <row r="77" spans="1:28" s="4" customFormat="1" ht="13.8" hidden="1" thickBot="1" x14ac:dyDescent="0.25">
      <c r="A77" s="3"/>
      <c r="B77" s="6"/>
      <c r="C77" s="33" t="s">
        <v>75</v>
      </c>
      <c r="D77" s="203" t="s">
        <v>76</v>
      </c>
      <c r="E77" s="203"/>
      <c r="F77" s="203"/>
      <c r="G77" s="685" t="s">
        <v>77</v>
      </c>
      <c r="H77" s="686"/>
      <c r="I77" s="686"/>
      <c r="J77" s="686"/>
      <c r="K77" s="686"/>
      <c r="L77" s="686"/>
      <c r="M77" s="687"/>
      <c r="N77" s="700" t="s">
        <v>78</v>
      </c>
      <c r="O77" s="701"/>
      <c r="P77" s="702"/>
      <c r="Q77" s="6"/>
      <c r="R77" s="3"/>
      <c r="S77" s="28"/>
      <c r="T77" s="248"/>
      <c r="U77" s="248"/>
      <c r="V77" s="248"/>
      <c r="W77" s="248"/>
      <c r="X77" s="248"/>
      <c r="Y77" s="248"/>
      <c r="Z77" s="248"/>
      <c r="AA77" s="248"/>
    </row>
    <row r="78" spans="1:28" s="4" customFormat="1" ht="13.8" hidden="1" thickTop="1" x14ac:dyDescent="0.2">
      <c r="A78" s="3"/>
      <c r="B78" s="6"/>
      <c r="C78" s="178">
        <v>1</v>
      </c>
      <c r="D78" s="204" t="s">
        <v>79</v>
      </c>
      <c r="E78" s="204"/>
      <c r="F78" s="204"/>
      <c r="G78" s="643" t="str">
        <f>E7</f>
        <v>2023/</v>
      </c>
      <c r="H78" s="644"/>
      <c r="I78" s="645"/>
      <c r="J78" s="646"/>
      <c r="K78" s="647"/>
      <c r="L78" s="647"/>
      <c r="M78" s="648"/>
      <c r="N78" s="656"/>
      <c r="O78" s="657"/>
      <c r="P78" s="658"/>
      <c r="Q78" s="6"/>
      <c r="R78" s="3"/>
      <c r="S78" s="28"/>
      <c r="T78" s="248"/>
      <c r="U78" s="248"/>
      <c r="V78" s="248"/>
      <c r="W78" s="248"/>
      <c r="X78" s="248"/>
      <c r="Y78" s="248"/>
      <c r="Z78" s="248"/>
      <c r="AA78" s="248"/>
      <c r="AB78" s="5"/>
    </row>
    <row r="79" spans="1:28" ht="13.8" hidden="1" thickBot="1" x14ac:dyDescent="0.25">
      <c r="A79" s="3"/>
      <c r="B79" s="3"/>
      <c r="C79" s="186">
        <v>2</v>
      </c>
      <c r="D79" s="205" t="s">
        <v>92</v>
      </c>
      <c r="E79" s="205"/>
      <c r="F79" s="205"/>
      <c r="G79" s="238" t="s">
        <v>93</v>
      </c>
      <c r="H79" s="238" t="s">
        <v>94</v>
      </c>
      <c r="I79" s="239"/>
      <c r="J79" s="649"/>
      <c r="K79" s="649"/>
      <c r="L79" s="649"/>
      <c r="M79" s="650"/>
      <c r="N79" s="653"/>
      <c r="O79" s="654"/>
      <c r="P79" s="655"/>
      <c r="Q79" s="3"/>
      <c r="R79" s="3"/>
      <c r="S79" s="28"/>
      <c r="T79" s="248"/>
      <c r="U79" s="249"/>
      <c r="V79" s="249"/>
      <c r="W79" s="249"/>
      <c r="X79" s="249"/>
      <c r="Y79" s="249"/>
      <c r="Z79" s="249"/>
      <c r="AA79" s="249"/>
      <c r="AB79" s="4"/>
    </row>
    <row r="80" spans="1:28" s="4" customFormat="1" ht="3" hidden="1" customHeight="1" x14ac:dyDescent="0.2">
      <c r="A80" s="3"/>
      <c r="B80" s="3"/>
      <c r="C80" s="16"/>
      <c r="D80" s="17"/>
      <c r="E80" s="17"/>
      <c r="F80" s="17"/>
      <c r="G80" s="18"/>
      <c r="H80" s="18"/>
      <c r="I80" s="18"/>
      <c r="J80" s="18"/>
      <c r="K80" s="18"/>
      <c r="L80" s="18"/>
      <c r="M80" s="18"/>
      <c r="N80" s="19"/>
      <c r="O80" s="19"/>
      <c r="P80" s="19"/>
      <c r="Q80" s="3"/>
      <c r="R80" s="3"/>
      <c r="S80" s="3"/>
      <c r="T80" s="3"/>
      <c r="U80" s="9"/>
      <c r="V80" s="9"/>
      <c r="W80" s="9"/>
      <c r="X80" s="9"/>
      <c r="Y80" s="9"/>
      <c r="Z80" s="9"/>
      <c r="AA80" s="9"/>
    </row>
    <row r="81" spans="1:28" s="4" customFormat="1" ht="16.2" hidden="1" customHeight="1" x14ac:dyDescent="0.2">
      <c r="A81" s="3"/>
      <c r="B81" s="3"/>
      <c r="C81" s="16"/>
      <c r="D81" s="17"/>
      <c r="E81" s="17"/>
      <c r="F81" s="17"/>
      <c r="G81" s="18"/>
      <c r="H81" s="18"/>
      <c r="I81" s="18"/>
      <c r="J81" s="18"/>
      <c r="K81" s="18"/>
      <c r="L81" s="18"/>
      <c r="M81" s="18"/>
      <c r="N81" s="19"/>
      <c r="O81" s="19"/>
      <c r="P81" s="19"/>
      <c r="Q81" s="3"/>
      <c r="R81" s="3"/>
      <c r="S81" s="3"/>
      <c r="T81" s="3"/>
      <c r="U81" s="9"/>
      <c r="V81" s="9"/>
      <c r="W81" s="9"/>
      <c r="X81" s="9"/>
      <c r="Y81" s="9"/>
      <c r="Z81" s="9"/>
      <c r="AA81" s="9"/>
    </row>
    <row r="82" spans="1:28" s="4" customFormat="1" ht="20.399999999999999" customHeight="1" thickBot="1" x14ac:dyDescent="0.25">
      <c r="A82" s="3"/>
      <c r="B82" s="273" t="s">
        <v>205</v>
      </c>
      <c r="C82" s="3"/>
      <c r="D82" s="9"/>
      <c r="E82" s="9"/>
      <c r="F82" s="9"/>
      <c r="G82" s="60"/>
      <c r="H82" s="3"/>
      <c r="I82" s="3"/>
      <c r="J82" s="3"/>
      <c r="K82" s="3"/>
      <c r="L82" s="3"/>
      <c r="M82" s="3"/>
      <c r="N82" s="3"/>
      <c r="O82" s="3"/>
      <c r="P82" s="3"/>
      <c r="Q82" s="3"/>
      <c r="R82" s="3"/>
      <c r="S82" s="287"/>
      <c r="T82" s="287"/>
      <c r="U82" s="288"/>
      <c r="V82" s="288"/>
      <c r="W82" s="288"/>
      <c r="X82" s="288"/>
      <c r="Y82" s="288"/>
      <c r="Z82" s="9"/>
      <c r="AA82" s="9"/>
      <c r="AB82" s="14"/>
    </row>
    <row r="83" spans="1:28" s="14" customFormat="1" ht="16.2" customHeight="1" x14ac:dyDescent="0.2">
      <c r="A83" s="187"/>
      <c r="B83" s="187"/>
      <c r="C83" s="187"/>
      <c r="D83" s="188"/>
      <c r="E83" s="188"/>
      <c r="F83" s="188"/>
      <c r="G83" s="189"/>
      <c r="H83" s="187"/>
      <c r="I83" s="187"/>
      <c r="J83" s="187"/>
      <c r="K83" s="187"/>
      <c r="L83" s="187"/>
      <c r="M83" s="187"/>
      <c r="N83" s="187"/>
      <c r="O83" s="187"/>
      <c r="P83" s="187"/>
      <c r="Q83" s="187"/>
      <c r="R83" s="187"/>
      <c r="S83" s="58"/>
      <c r="T83" s="58"/>
      <c r="U83" s="9"/>
      <c r="V83" s="9"/>
      <c r="W83" s="9"/>
      <c r="X83" s="9"/>
      <c r="Y83" s="9"/>
      <c r="Z83" s="9"/>
      <c r="AA83" s="9"/>
      <c r="AB83" s="34"/>
    </row>
    <row r="84" spans="1:28" s="34" customFormat="1" ht="16.2" customHeight="1" x14ac:dyDescent="0.2">
      <c r="A84" s="58"/>
      <c r="B84" s="143"/>
      <c r="C84" s="274" t="s">
        <v>61</v>
      </c>
      <c r="D84" s="275"/>
      <c r="E84" s="9"/>
      <c r="F84" s="9"/>
      <c r="G84" s="60"/>
      <c r="H84" s="3"/>
      <c r="I84" s="3"/>
      <c r="J84" s="3"/>
      <c r="K84" s="3"/>
      <c r="L84" s="3"/>
      <c r="M84" s="3"/>
      <c r="N84" s="3"/>
      <c r="O84" s="3"/>
      <c r="P84" s="3"/>
      <c r="Q84" s="3"/>
      <c r="R84" s="3"/>
      <c r="S84" s="3"/>
      <c r="T84" s="3"/>
      <c r="U84" s="9"/>
      <c r="V84" s="9"/>
      <c r="W84" s="9"/>
      <c r="X84" s="9"/>
      <c r="Y84" s="9"/>
      <c r="Z84" s="9"/>
      <c r="AA84" s="9"/>
      <c r="AB84" s="4"/>
    </row>
    <row r="85" spans="1:28" s="4" customFormat="1" ht="4.95" customHeight="1" x14ac:dyDescent="0.2">
      <c r="A85" s="59"/>
      <c r="B85" s="3"/>
      <c r="C85" s="3"/>
      <c r="D85" s="9"/>
      <c r="E85" s="9"/>
      <c r="F85" s="9"/>
      <c r="G85" s="60"/>
      <c r="H85" s="3"/>
      <c r="I85" s="3"/>
      <c r="J85" s="3"/>
      <c r="K85" s="3"/>
      <c r="L85" s="3"/>
      <c r="M85" s="3"/>
      <c r="N85" s="3"/>
      <c r="O85" s="3"/>
      <c r="P85" s="3"/>
      <c r="Q85" s="3"/>
      <c r="R85" s="3"/>
      <c r="S85" s="3"/>
      <c r="T85" s="3"/>
      <c r="U85" s="9"/>
      <c r="V85" s="9"/>
      <c r="W85" s="9"/>
      <c r="X85" s="9"/>
      <c r="Y85" s="9"/>
      <c r="Z85" s="9"/>
      <c r="AA85" s="9"/>
      <c r="AB85" s="5"/>
    </row>
    <row r="86" spans="1:28" ht="13.8" thickBot="1" x14ac:dyDescent="0.25">
      <c r="A86" s="3"/>
      <c r="B86" s="61" t="s">
        <v>62</v>
      </c>
      <c r="C86" s="58"/>
      <c r="D86" s="9"/>
      <c r="E86" s="9"/>
      <c r="F86" s="9"/>
      <c r="G86" s="62"/>
      <c r="H86" s="58"/>
      <c r="I86" s="58"/>
      <c r="J86" s="58"/>
      <c r="K86" s="58"/>
      <c r="L86" s="58"/>
      <c r="M86" s="58"/>
      <c r="N86" s="58"/>
      <c r="O86" s="58"/>
      <c r="P86" s="58"/>
      <c r="Q86" s="58"/>
      <c r="R86" s="58"/>
      <c r="S86" s="58"/>
      <c r="T86" s="58"/>
      <c r="U86" s="9"/>
      <c r="V86" s="9"/>
      <c r="W86" s="9"/>
      <c r="X86" s="9"/>
      <c r="Y86" s="9"/>
      <c r="Z86" s="9"/>
      <c r="AA86" s="9"/>
    </row>
    <row r="87" spans="1:28" ht="15" thickBot="1" x14ac:dyDescent="0.25">
      <c r="A87" s="3"/>
      <c r="B87" s="49"/>
      <c r="C87" s="277" t="s">
        <v>206</v>
      </c>
      <c r="D87" s="51" t="s">
        <v>98</v>
      </c>
      <c r="E87" s="51"/>
      <c r="F87" s="51"/>
      <c r="G87" s="52"/>
      <c r="H87" s="50"/>
      <c r="I87" s="50"/>
      <c r="J87" s="50"/>
      <c r="K87" s="50"/>
      <c r="L87" s="50"/>
      <c r="M87" s="50"/>
      <c r="N87" s="50"/>
      <c r="O87" s="50"/>
      <c r="P87" s="50"/>
      <c r="Q87" s="50"/>
      <c r="R87" s="50"/>
      <c r="S87" s="50"/>
      <c r="T87" s="50"/>
      <c r="U87" s="53"/>
      <c r="V87" s="113"/>
      <c r="W87" s="9"/>
      <c r="X87" s="9"/>
      <c r="Y87" s="9"/>
      <c r="Z87" s="9"/>
      <c r="AA87" s="9"/>
    </row>
    <row r="88" spans="1:28" ht="4.2" customHeight="1" thickTop="1" x14ac:dyDescent="0.2">
      <c r="A88" s="3"/>
      <c r="B88" s="73"/>
      <c r="C88" s="38"/>
      <c r="D88" s="38"/>
      <c r="E88" s="38"/>
      <c r="F88" s="38"/>
      <c r="G88" s="39"/>
      <c r="H88" s="38"/>
      <c r="I88" s="38"/>
      <c r="J88" s="38"/>
      <c r="K88" s="38"/>
      <c r="L88" s="38"/>
      <c r="M88" s="38"/>
      <c r="N88" s="38"/>
      <c r="O88" s="38"/>
      <c r="P88" s="38"/>
      <c r="Q88" s="38"/>
      <c r="R88" s="38"/>
      <c r="S88" s="38"/>
      <c r="T88" s="38"/>
      <c r="U88" s="38"/>
      <c r="V88" s="40"/>
      <c r="W88" s="9"/>
      <c r="X88" s="9"/>
      <c r="Y88" s="9"/>
      <c r="Z88" s="9"/>
      <c r="AA88" s="9"/>
    </row>
    <row r="89" spans="1:28" ht="14.7" customHeight="1" x14ac:dyDescent="0.2">
      <c r="A89" s="3"/>
      <c r="B89" s="72"/>
      <c r="C89" s="41" t="s">
        <v>210</v>
      </c>
      <c r="D89" s="54" t="str">
        <f xml:space="preserve"> "安城市の"&amp;$E$9&amp;"に係る公告に基づく条件付き一般競争入札等については、関係法令に定めるもののほか、この別記によるものとする。"</f>
        <v>安城市の○○工事に係る公告に基づく条件付き一般競争入札等については、関係法令に定めるもののほか、この別記によるものとする。</v>
      </c>
      <c r="E89" s="54"/>
      <c r="F89" s="54"/>
      <c r="G89" s="42"/>
      <c r="H89" s="42"/>
      <c r="I89" s="42"/>
      <c r="J89" s="42"/>
      <c r="K89" s="42"/>
      <c r="L89" s="42"/>
      <c r="M89" s="42"/>
      <c r="N89" s="42"/>
      <c r="O89" s="42"/>
      <c r="P89" s="42"/>
      <c r="Q89" s="42"/>
      <c r="R89" s="42"/>
      <c r="S89" s="42"/>
      <c r="T89" s="42"/>
      <c r="U89" s="42"/>
      <c r="V89" s="43"/>
      <c r="W89" s="9"/>
      <c r="X89" s="9"/>
      <c r="Y89" s="9"/>
      <c r="Z89" s="9"/>
      <c r="AA89" s="9"/>
    </row>
    <row r="90" spans="1:28" ht="14.7" customHeight="1" x14ac:dyDescent="0.2">
      <c r="A90" s="3"/>
      <c r="B90" s="71"/>
      <c r="C90" s="41" t="s">
        <v>211</v>
      </c>
      <c r="D90" s="54" t="str">
        <f>"安城市"&amp;$G$11&amp;""</f>
        <v>安城市○○町地内</v>
      </c>
      <c r="E90" s="54"/>
      <c r="F90" s="54"/>
      <c r="G90" s="42"/>
      <c r="H90" s="42"/>
      <c r="I90" s="42"/>
      <c r="J90" s="42"/>
      <c r="K90" s="42"/>
      <c r="L90" s="42"/>
      <c r="M90" s="42"/>
      <c r="N90" s="42"/>
      <c r="O90" s="42"/>
      <c r="P90" s="42"/>
      <c r="Q90" s="42"/>
      <c r="R90" s="42"/>
      <c r="S90" s="42"/>
      <c r="T90" s="42"/>
      <c r="U90" s="42"/>
      <c r="V90" s="43"/>
      <c r="W90" s="9"/>
      <c r="X90" s="9"/>
      <c r="Y90" s="9"/>
      <c r="Z90" s="9"/>
      <c r="AA90" s="9"/>
    </row>
    <row r="91" spans="1:28" ht="14.7" customHeight="1" x14ac:dyDescent="0.2">
      <c r="A91" s="3"/>
      <c r="B91" s="71"/>
      <c r="C91" s="41" t="s">
        <v>212</v>
      </c>
      <c r="D91" s="55" t="str">
        <f>"契約締結日の翌日から"&amp;IF($I$12=$U$12,TEXT($E$12,"ggge年m月d日(aaa)"&amp;I12),$E$12&amp;I12)</f>
        <v>契約締結日の翌日から200日間</v>
      </c>
      <c r="E91" s="55"/>
      <c r="F91" s="55"/>
      <c r="G91" s="42"/>
      <c r="H91" s="42"/>
      <c r="I91" s="42"/>
      <c r="J91" s="42"/>
      <c r="K91" s="42"/>
      <c r="L91" s="42"/>
      <c r="M91" s="42"/>
      <c r="N91" s="42"/>
      <c r="O91" s="42"/>
      <c r="P91" s="42"/>
      <c r="Q91" s="42"/>
      <c r="R91" s="42"/>
      <c r="S91" s="42"/>
      <c r="T91" s="42"/>
      <c r="U91" s="42"/>
      <c r="V91" s="43"/>
      <c r="W91" s="9"/>
      <c r="X91" s="9"/>
      <c r="Y91" s="9"/>
      <c r="Z91" s="9"/>
      <c r="AA91" s="9"/>
    </row>
    <row r="92" spans="1:28" ht="14.7" customHeight="1" x14ac:dyDescent="0.2">
      <c r="A92" s="3"/>
      <c r="B92" s="71"/>
      <c r="C92" s="44" t="s">
        <v>210</v>
      </c>
      <c r="D92" s="56" t="str">
        <f>"本工事は、価格と価格以外の要素を総合的に評価して落札者を決定する総合評価競争入札（"&amp;$E$13&amp;"）の適用工事である。"</f>
        <v>本工事は、価格と価格以外の要素を総合的に評価して落札者を決定する総合評価競争入札（施工体制確認型）の適用工事である。</v>
      </c>
      <c r="E92" s="56"/>
      <c r="F92" s="56"/>
      <c r="G92" s="35"/>
      <c r="H92" s="35"/>
      <c r="I92" s="35"/>
      <c r="J92" s="35"/>
      <c r="K92" s="35"/>
      <c r="L92" s="35"/>
      <c r="M92" s="35"/>
      <c r="N92" s="35"/>
      <c r="O92" s="35"/>
      <c r="P92" s="35"/>
      <c r="Q92" s="35"/>
      <c r="R92" s="35"/>
      <c r="S92" s="35"/>
      <c r="T92" s="35"/>
      <c r="U92" s="35"/>
      <c r="V92" s="45"/>
      <c r="W92" s="9"/>
      <c r="X92" s="9"/>
      <c r="Y92" s="9"/>
      <c r="Z92" s="9"/>
      <c r="AA92" s="9"/>
    </row>
    <row r="93" spans="1:28" ht="14.7" customHeight="1" x14ac:dyDescent="0.2">
      <c r="A93" s="3"/>
      <c r="B93" s="72"/>
      <c r="C93" s="41" t="s">
        <v>210</v>
      </c>
      <c r="D93" s="54" t="str">
        <f xml:space="preserve"> "同工種工事とは、建設業法別表第1に掲げる工事の種類で"&amp;E14&amp;"とする。"</f>
        <v>同工種工事とは、建設業法別表第1に掲げる工事の種類で土木一式工事とする。</v>
      </c>
      <c r="E93" s="54"/>
      <c r="F93" s="54"/>
      <c r="G93" s="42"/>
      <c r="H93" s="42"/>
      <c r="I93" s="42"/>
      <c r="J93" s="42"/>
      <c r="K93" s="42"/>
      <c r="L93" s="42"/>
      <c r="M93" s="42"/>
      <c r="N93" s="42"/>
      <c r="O93" s="42"/>
      <c r="P93" s="42"/>
      <c r="Q93" s="42"/>
      <c r="R93" s="42"/>
      <c r="S93" s="42"/>
      <c r="T93" s="42"/>
      <c r="U93" s="42"/>
      <c r="V93" s="43"/>
      <c r="W93" s="9"/>
      <c r="X93" s="9"/>
      <c r="Y93" s="9"/>
      <c r="Z93" s="9"/>
      <c r="AA93" s="9"/>
    </row>
    <row r="94" spans="1:28" ht="14.7" customHeight="1" x14ac:dyDescent="0.2">
      <c r="A94" s="3"/>
      <c r="B94" s="72"/>
      <c r="C94" s="41" t="s">
        <v>210</v>
      </c>
      <c r="D94" s="54" t="str">
        <f xml:space="preserve"> "同規模工事とは、契約金額"&amp;TEXT($E$16,"##,###")&amp;"万円以上の同工種工事とする。"</f>
        <v>同規模工事とは、契約金額5,000万円以上の同工種工事とする。</v>
      </c>
      <c r="E94" s="54"/>
      <c r="F94" s="54"/>
      <c r="G94" s="42"/>
      <c r="H94" s="42"/>
      <c r="I94" s="42"/>
      <c r="J94" s="42"/>
      <c r="K94" s="42"/>
      <c r="L94" s="42"/>
      <c r="M94" s="42"/>
      <c r="N94" s="42"/>
      <c r="O94" s="42"/>
      <c r="P94" s="42"/>
      <c r="Q94" s="42"/>
      <c r="R94" s="42"/>
      <c r="S94" s="42"/>
      <c r="T94" s="42"/>
      <c r="U94" s="42"/>
      <c r="V94" s="43"/>
      <c r="W94" s="9"/>
      <c r="X94" s="9"/>
      <c r="Y94" s="9"/>
      <c r="Z94" s="9"/>
      <c r="AA94" s="9"/>
    </row>
    <row r="95" spans="1:28" ht="45" customHeight="1" x14ac:dyDescent="0.2">
      <c r="A95" s="3"/>
      <c r="B95" s="72"/>
      <c r="C95" s="41" t="s">
        <v>210</v>
      </c>
      <c r="D95" s="667" t="s">
        <v>437</v>
      </c>
      <c r="E95" s="668"/>
      <c r="F95" s="668"/>
      <c r="G95" s="668"/>
      <c r="H95" s="668"/>
      <c r="I95" s="668"/>
      <c r="J95" s="668"/>
      <c r="K95" s="668"/>
      <c r="L95" s="668"/>
      <c r="M95" s="668"/>
      <c r="N95" s="668"/>
      <c r="O95" s="668"/>
      <c r="P95" s="668"/>
      <c r="Q95" s="668"/>
      <c r="R95" s="668"/>
      <c r="S95" s="668"/>
      <c r="T95" s="668"/>
      <c r="U95" s="668"/>
      <c r="V95" s="669"/>
      <c r="W95" s="9"/>
      <c r="X95" s="9"/>
      <c r="Y95" s="9"/>
      <c r="Z95" s="9"/>
      <c r="AA95" s="9"/>
    </row>
    <row r="96" spans="1:28" ht="14.7" customHeight="1" x14ac:dyDescent="0.2">
      <c r="A96" s="3"/>
      <c r="B96" s="72"/>
      <c r="C96" s="41" t="s">
        <v>210</v>
      </c>
      <c r="D96" s="54" t="str">
        <f xml:space="preserve"> "同工種工事に関する資格は別紙のとおり。"</f>
        <v>同工種工事に関する資格は別紙のとおり。</v>
      </c>
      <c r="E96" s="54"/>
      <c r="F96" s="54"/>
      <c r="G96" s="42"/>
      <c r="H96" s="42"/>
      <c r="I96" s="42"/>
      <c r="J96" s="42"/>
      <c r="K96" s="42"/>
      <c r="L96" s="42"/>
      <c r="M96" s="42"/>
      <c r="N96" s="42"/>
      <c r="O96" s="42"/>
      <c r="P96" s="42"/>
      <c r="Q96" s="42"/>
      <c r="R96" s="42"/>
      <c r="S96" s="42"/>
      <c r="T96" s="42"/>
      <c r="U96" s="42"/>
      <c r="V96" s="43"/>
      <c r="W96" s="9"/>
      <c r="X96" s="9"/>
      <c r="Y96" s="9"/>
      <c r="Z96" s="9"/>
      <c r="AA96" s="9"/>
    </row>
    <row r="97" spans="1:28" ht="14.7" customHeight="1" x14ac:dyDescent="0.2">
      <c r="A97" s="3"/>
      <c r="B97" s="72"/>
      <c r="C97" s="41" t="s">
        <v>423</v>
      </c>
      <c r="D97" s="54" t="str">
        <f xml:space="preserve"> "　提出された書類及び資料に対してヒアリングを行うことがある。ヒアリングを行う場合は、その場所、時間等について別途通知する。"</f>
        <v>　提出された書類及び資料に対してヒアリングを行うことがある。ヒアリングを行う場合は、その場所、時間等について別途通知する。</v>
      </c>
      <c r="E97" s="54"/>
      <c r="F97" s="54"/>
      <c r="G97" s="42"/>
      <c r="H97" s="42"/>
      <c r="I97" s="42"/>
      <c r="J97" s="42"/>
      <c r="K97" s="42"/>
      <c r="L97" s="42"/>
      <c r="M97" s="42"/>
      <c r="N97" s="42"/>
      <c r="O97" s="42"/>
      <c r="P97" s="42"/>
      <c r="Q97" s="42"/>
      <c r="R97" s="42"/>
      <c r="S97" s="42"/>
      <c r="T97" s="42"/>
      <c r="U97" s="42"/>
      <c r="V97" s="43"/>
      <c r="W97" s="9"/>
      <c r="X97" s="9"/>
      <c r="Y97" s="9"/>
      <c r="Z97" s="9"/>
      <c r="AA97" s="9"/>
    </row>
    <row r="98" spans="1:28" ht="45" customHeight="1" x14ac:dyDescent="0.2">
      <c r="A98" s="3"/>
      <c r="B98" s="290"/>
      <c r="C98" s="269" t="s">
        <v>213</v>
      </c>
      <c r="D98" s="651" t="s">
        <v>547</v>
      </c>
      <c r="E98" s="651"/>
      <c r="F98" s="651"/>
      <c r="G98" s="651"/>
      <c r="H98" s="651"/>
      <c r="I98" s="651"/>
      <c r="J98" s="651"/>
      <c r="K98" s="651"/>
      <c r="L98" s="651"/>
      <c r="M98" s="651"/>
      <c r="N98" s="651"/>
      <c r="O98" s="651"/>
      <c r="P98" s="651"/>
      <c r="Q98" s="651"/>
      <c r="R98" s="651"/>
      <c r="S98" s="651"/>
      <c r="T98" s="651"/>
      <c r="U98" s="651"/>
      <c r="V98" s="652"/>
      <c r="W98" s="9"/>
      <c r="X98" s="9"/>
      <c r="Y98" s="9"/>
      <c r="Z98" s="9"/>
      <c r="AA98" s="9"/>
    </row>
    <row r="99" spans="1:28" ht="14.7" customHeight="1" x14ac:dyDescent="0.2">
      <c r="A99" s="3"/>
      <c r="B99" s="71"/>
      <c r="C99" s="44" t="s">
        <v>213</v>
      </c>
      <c r="D99" s="57" t="s">
        <v>106</v>
      </c>
      <c r="E99" s="57"/>
      <c r="F99" s="57"/>
      <c r="G99" s="35"/>
      <c r="H99" s="35"/>
      <c r="I99" s="35"/>
      <c r="J99" s="35"/>
      <c r="K99" s="35"/>
      <c r="L99" s="35"/>
      <c r="M99" s="35"/>
      <c r="N99" s="35"/>
      <c r="O99" s="35"/>
      <c r="P99" s="35"/>
      <c r="Q99" s="35"/>
      <c r="R99" s="35"/>
      <c r="S99" s="35"/>
      <c r="T99" s="35"/>
      <c r="U99" s="35"/>
      <c r="V99" s="45"/>
      <c r="W99" s="9"/>
      <c r="X99" s="9"/>
      <c r="Y99" s="9"/>
      <c r="Z99" s="9"/>
      <c r="AA99" s="9"/>
    </row>
    <row r="100" spans="1:28" ht="14.7" customHeight="1" x14ac:dyDescent="0.2">
      <c r="A100" s="3"/>
      <c r="B100" s="71"/>
      <c r="C100" s="44" t="s">
        <v>214</v>
      </c>
      <c r="D100" s="57" t="s">
        <v>37</v>
      </c>
      <c r="E100" s="57"/>
      <c r="F100" s="57"/>
      <c r="G100" s="35"/>
      <c r="H100" s="35"/>
      <c r="I100" s="35"/>
      <c r="J100" s="35"/>
      <c r="K100" s="35"/>
      <c r="L100" s="35"/>
      <c r="M100" s="35"/>
      <c r="N100" s="35"/>
      <c r="O100" s="35"/>
      <c r="P100" s="35"/>
      <c r="Q100" s="35"/>
      <c r="R100" s="35"/>
      <c r="S100" s="35"/>
      <c r="T100" s="35"/>
      <c r="U100" s="35"/>
      <c r="V100" s="45"/>
      <c r="W100" s="9"/>
      <c r="X100" s="9"/>
      <c r="Y100" s="9"/>
      <c r="Z100" s="9"/>
      <c r="AA100" s="9"/>
      <c r="AB100" s="4"/>
    </row>
    <row r="101" spans="1:28" s="4" customFormat="1" ht="14.7" customHeight="1" x14ac:dyDescent="0.2">
      <c r="A101" s="3"/>
      <c r="B101" s="71"/>
      <c r="C101" s="44" t="s">
        <v>213</v>
      </c>
      <c r="D101" s="57" t="s">
        <v>125</v>
      </c>
      <c r="E101" s="57"/>
      <c r="F101" s="57"/>
      <c r="G101" s="35"/>
      <c r="H101" s="35"/>
      <c r="I101" s="35"/>
      <c r="J101" s="35"/>
      <c r="K101" s="35"/>
      <c r="L101" s="35"/>
      <c r="M101" s="35"/>
      <c r="N101" s="35"/>
      <c r="O101" s="35"/>
      <c r="P101" s="35"/>
      <c r="Q101" s="35"/>
      <c r="R101" s="35"/>
      <c r="S101" s="35"/>
      <c r="T101" s="35"/>
      <c r="U101" s="35"/>
      <c r="V101" s="45"/>
      <c r="W101" s="9"/>
      <c r="X101" s="9"/>
      <c r="Y101" s="9"/>
      <c r="Z101" s="9"/>
      <c r="AA101" s="9"/>
    </row>
    <row r="102" spans="1:28" s="4" customFormat="1" ht="85.8" customHeight="1" x14ac:dyDescent="0.2">
      <c r="A102" s="3"/>
      <c r="B102" s="276"/>
      <c r="C102" s="269" t="s">
        <v>213</v>
      </c>
      <c r="D102" s="661" t="s">
        <v>541</v>
      </c>
      <c r="E102" s="661"/>
      <c r="F102" s="661"/>
      <c r="G102" s="661"/>
      <c r="H102" s="661"/>
      <c r="I102" s="661"/>
      <c r="J102" s="661"/>
      <c r="K102" s="661"/>
      <c r="L102" s="661"/>
      <c r="M102" s="661"/>
      <c r="N102" s="661"/>
      <c r="O102" s="661"/>
      <c r="P102" s="661"/>
      <c r="Q102" s="661"/>
      <c r="R102" s="661"/>
      <c r="S102" s="661"/>
      <c r="T102" s="661"/>
      <c r="U102" s="661"/>
      <c r="V102" s="662"/>
      <c r="W102" s="9"/>
      <c r="X102" s="9"/>
      <c r="Y102" s="9"/>
      <c r="Z102" s="9"/>
      <c r="AA102" s="9"/>
      <c r="AB102" s="5"/>
    </row>
    <row r="103" spans="1:28" ht="14.7" customHeight="1" x14ac:dyDescent="0.2">
      <c r="A103" s="3"/>
      <c r="B103" s="74"/>
      <c r="C103" s="44" t="s">
        <v>215</v>
      </c>
      <c r="D103" s="57" t="s">
        <v>544</v>
      </c>
      <c r="E103" s="57"/>
      <c r="F103" s="57"/>
      <c r="G103" s="35"/>
      <c r="H103" s="35"/>
      <c r="I103" s="35"/>
      <c r="J103" s="35"/>
      <c r="K103" s="35"/>
      <c r="L103" s="35"/>
      <c r="M103" s="35"/>
      <c r="N103" s="35"/>
      <c r="O103" s="35"/>
      <c r="P103" s="35"/>
      <c r="Q103" s="35"/>
      <c r="R103" s="35"/>
      <c r="S103" s="35"/>
      <c r="T103" s="35"/>
      <c r="U103" s="35"/>
      <c r="V103" s="45"/>
      <c r="W103" s="9"/>
      <c r="X103" s="9"/>
      <c r="Y103" s="9"/>
      <c r="Z103" s="9"/>
      <c r="AA103" s="9"/>
      <c r="AB103" s="66"/>
    </row>
    <row r="104" spans="1:28" s="66" customFormat="1" ht="4.2" customHeight="1" thickBot="1" x14ac:dyDescent="0.25">
      <c r="A104" s="6"/>
      <c r="B104" s="75"/>
      <c r="C104" s="46"/>
      <c r="D104" s="47"/>
      <c r="E104" s="47"/>
      <c r="F104" s="47"/>
      <c r="G104" s="46"/>
      <c r="H104" s="46"/>
      <c r="I104" s="46"/>
      <c r="J104" s="46"/>
      <c r="K104" s="46"/>
      <c r="L104" s="46"/>
      <c r="M104" s="46"/>
      <c r="N104" s="46"/>
      <c r="O104" s="46"/>
      <c r="P104" s="46"/>
      <c r="Q104" s="46"/>
      <c r="R104" s="46"/>
      <c r="S104" s="46"/>
      <c r="T104" s="46"/>
      <c r="U104" s="46"/>
      <c r="V104" s="48"/>
      <c r="W104" s="9"/>
      <c r="X104" s="9"/>
      <c r="Y104" s="9"/>
      <c r="Z104" s="9"/>
      <c r="AA104" s="9"/>
      <c r="AB104" s="5"/>
    </row>
    <row r="105" spans="1:28" ht="4.5" customHeight="1" x14ac:dyDescent="0.2">
      <c r="A105" s="92"/>
      <c r="B105" s="91"/>
      <c r="C105" s="63"/>
      <c r="D105" s="64"/>
      <c r="E105" s="64"/>
      <c r="F105" s="64"/>
      <c r="G105" s="63"/>
      <c r="H105" s="63"/>
      <c r="I105" s="63"/>
      <c r="J105" s="63"/>
      <c r="K105" s="63"/>
      <c r="L105" s="63"/>
      <c r="M105" s="63"/>
      <c r="N105" s="63"/>
      <c r="O105" s="63"/>
      <c r="P105" s="63"/>
      <c r="Q105" s="63"/>
      <c r="R105" s="63"/>
      <c r="S105" s="63"/>
      <c r="T105" s="63"/>
      <c r="U105" s="63"/>
      <c r="V105" s="63"/>
      <c r="W105" s="9"/>
      <c r="X105" s="9"/>
      <c r="Y105" s="9"/>
      <c r="Z105" s="9"/>
      <c r="AA105" s="9"/>
    </row>
    <row r="106" spans="1:28" ht="13.8" thickBot="1" x14ac:dyDescent="0.25">
      <c r="A106" s="6"/>
      <c r="B106" s="6"/>
      <c r="C106" s="9"/>
      <c r="D106" s="26"/>
      <c r="E106" s="26"/>
      <c r="F106" s="26"/>
      <c r="G106" s="3"/>
      <c r="H106" s="3"/>
      <c r="I106" s="3"/>
      <c r="J106" s="3"/>
      <c r="K106" s="3"/>
      <c r="L106" s="3"/>
      <c r="M106" s="3"/>
      <c r="N106" s="3"/>
      <c r="O106" s="3"/>
      <c r="P106" s="3"/>
      <c r="Q106" s="3"/>
      <c r="R106" s="3"/>
      <c r="S106" s="3"/>
      <c r="T106" s="3"/>
      <c r="U106" s="9"/>
      <c r="V106" s="9"/>
      <c r="W106" s="9"/>
      <c r="X106" s="9"/>
      <c r="Y106" s="9"/>
      <c r="Z106" s="9"/>
      <c r="AA106" s="9"/>
    </row>
    <row r="107" spans="1:28" ht="15" thickBot="1" x14ac:dyDescent="0.25">
      <c r="A107" s="3"/>
      <c r="B107" s="67"/>
      <c r="C107" s="277" t="s">
        <v>207</v>
      </c>
      <c r="D107" s="68" t="s">
        <v>256</v>
      </c>
      <c r="E107" s="68"/>
      <c r="F107" s="68"/>
      <c r="G107" s="69"/>
      <c r="H107" s="69"/>
      <c r="I107" s="69"/>
      <c r="J107" s="69"/>
      <c r="K107" s="69"/>
      <c r="L107" s="69"/>
      <c r="M107" s="69"/>
      <c r="N107" s="69"/>
      <c r="O107" s="69"/>
      <c r="P107" s="69"/>
      <c r="Q107" s="69"/>
      <c r="R107" s="69"/>
      <c r="S107" s="69"/>
      <c r="T107" s="69"/>
      <c r="U107" s="109"/>
      <c r="V107" s="70"/>
      <c r="W107" s="93"/>
      <c r="X107" s="93"/>
      <c r="Y107" s="93"/>
      <c r="Z107" s="93"/>
      <c r="AA107" s="93"/>
    </row>
    <row r="108" spans="1:28" ht="4.2" customHeight="1" thickTop="1" x14ac:dyDescent="0.2">
      <c r="A108" s="3"/>
      <c r="B108" s="86"/>
      <c r="C108" s="153"/>
      <c r="D108" s="154"/>
      <c r="E108" s="154"/>
      <c r="F108" s="154"/>
      <c r="G108" s="154"/>
      <c r="H108" s="76"/>
      <c r="I108" s="76"/>
      <c r="J108" s="76"/>
      <c r="K108" s="76"/>
      <c r="L108" s="76"/>
      <c r="M108" s="76"/>
      <c r="N108" s="76"/>
      <c r="O108" s="76"/>
      <c r="P108" s="76"/>
      <c r="Q108" s="76"/>
      <c r="R108" s="76"/>
      <c r="S108" s="76"/>
      <c r="T108" s="76"/>
      <c r="U108" s="77"/>
      <c r="V108" s="79"/>
      <c r="W108" s="9"/>
      <c r="X108" s="9"/>
      <c r="Y108" s="9"/>
      <c r="Z108" s="9"/>
      <c r="AA108" s="9"/>
    </row>
    <row r="109" spans="1:28" ht="14.7" customHeight="1" x14ac:dyDescent="0.2">
      <c r="A109" s="3"/>
      <c r="B109" s="88"/>
      <c r="C109" s="84" t="s">
        <v>211</v>
      </c>
      <c r="D109" s="56" t="s">
        <v>347</v>
      </c>
      <c r="E109" s="56"/>
      <c r="F109" s="56"/>
      <c r="G109" s="11"/>
      <c r="H109" s="11"/>
      <c r="I109" s="11"/>
      <c r="J109" s="11"/>
      <c r="K109" s="11"/>
      <c r="L109" s="11"/>
      <c r="M109" s="11"/>
      <c r="N109" s="11"/>
      <c r="O109" s="11"/>
      <c r="P109" s="11"/>
      <c r="Q109" s="11"/>
      <c r="R109" s="11"/>
      <c r="S109" s="11"/>
      <c r="T109" s="11"/>
      <c r="U109" s="15"/>
      <c r="V109" s="79"/>
      <c r="W109" s="9"/>
      <c r="X109" s="9"/>
      <c r="Y109" s="9"/>
      <c r="Z109" s="9"/>
      <c r="AA109" s="9"/>
    </row>
    <row r="110" spans="1:28" ht="14.7" customHeight="1" x14ac:dyDescent="0.2">
      <c r="A110" s="3"/>
      <c r="B110" s="87"/>
      <c r="C110" s="84" t="s">
        <v>210</v>
      </c>
      <c r="D110" s="56" t="str">
        <f>"安城市発注の"&amp;$E$14&amp;"における"&amp;$E$17&amp;"の工事成績　※2"</f>
        <v>安城市発注の土木一式工事における前々年度（令和3年度）の工事成績　※2</v>
      </c>
      <c r="E110" s="56"/>
      <c r="F110" s="56"/>
      <c r="G110" s="11"/>
      <c r="H110" s="11"/>
      <c r="I110" s="11"/>
      <c r="J110" s="11"/>
      <c r="K110" s="11"/>
      <c r="L110" s="11"/>
      <c r="M110" s="11"/>
      <c r="N110" s="11"/>
      <c r="O110" s="11"/>
      <c r="P110" s="11"/>
      <c r="Q110" s="11"/>
      <c r="R110" s="11"/>
      <c r="S110" s="11"/>
      <c r="T110" s="11"/>
      <c r="U110" s="15"/>
      <c r="V110" s="79"/>
      <c r="W110" s="9"/>
      <c r="X110" s="9"/>
      <c r="Y110" s="9"/>
      <c r="Z110" s="9"/>
      <c r="AA110" s="9"/>
    </row>
    <row r="111" spans="1:28" ht="14.7" customHeight="1" x14ac:dyDescent="0.2">
      <c r="A111" s="3"/>
      <c r="B111" s="88"/>
      <c r="C111" s="84" t="s">
        <v>211</v>
      </c>
      <c r="D111" s="56" t="str">
        <f>""&amp;$E$14&amp;"を前年度に3件以上竣工し、いずれの評価も75点以上　※3"</f>
        <v>土木一式工事を前年度に3件以上竣工し、いずれの評価も75点以上　※3</v>
      </c>
      <c r="E111" s="56"/>
      <c r="F111" s="56"/>
      <c r="G111" s="11"/>
      <c r="H111" s="11"/>
      <c r="I111" s="11"/>
      <c r="J111" s="11"/>
      <c r="K111" s="11"/>
      <c r="L111" s="11"/>
      <c r="M111" s="11"/>
      <c r="N111" s="11"/>
      <c r="O111" s="11"/>
      <c r="P111" s="11"/>
      <c r="Q111" s="11"/>
      <c r="R111" s="11"/>
      <c r="S111" s="11"/>
      <c r="T111" s="11"/>
      <c r="U111" s="15"/>
      <c r="V111" s="79"/>
      <c r="W111" s="9"/>
      <c r="X111" s="9"/>
      <c r="Y111" s="9"/>
      <c r="Z111" s="9"/>
      <c r="AA111" s="9"/>
    </row>
    <row r="112" spans="1:28" ht="14.7" customHeight="1" x14ac:dyDescent="0.2">
      <c r="A112" s="3"/>
      <c r="B112" s="88"/>
      <c r="C112" s="84" t="s">
        <v>211</v>
      </c>
      <c r="D112" s="56" t="str">
        <f>"安城市発注の"&amp;$E$14&amp;"の評価が60点未満の工事実績　※4"</f>
        <v>安城市発注の土木一式工事の評価が60点未満の工事実績　※4</v>
      </c>
      <c r="E112" s="56"/>
      <c r="F112" s="56"/>
      <c r="G112" s="11"/>
      <c r="H112" s="11"/>
      <c r="I112" s="11"/>
      <c r="J112" s="11"/>
      <c r="K112" s="11"/>
      <c r="L112" s="11"/>
      <c r="M112" s="11"/>
      <c r="N112" s="11"/>
      <c r="O112" s="11"/>
      <c r="P112" s="11"/>
      <c r="Q112" s="11"/>
      <c r="R112" s="11"/>
      <c r="S112" s="11"/>
      <c r="T112" s="11"/>
      <c r="U112" s="15"/>
      <c r="V112" s="79"/>
      <c r="W112" s="9"/>
      <c r="X112" s="9"/>
      <c r="Y112" s="9"/>
      <c r="Z112" s="9"/>
      <c r="AA112" s="9"/>
    </row>
    <row r="113" spans="1:28" ht="14.7" customHeight="1" x14ac:dyDescent="0.2">
      <c r="A113" s="3"/>
      <c r="B113" s="88"/>
      <c r="C113" s="84" t="s">
        <v>211</v>
      </c>
      <c r="D113" s="56" t="s">
        <v>351</v>
      </c>
      <c r="E113" s="56"/>
      <c r="F113" s="56"/>
      <c r="G113" s="11"/>
      <c r="H113" s="11"/>
      <c r="I113" s="11"/>
      <c r="J113" s="11"/>
      <c r="K113" s="11"/>
      <c r="L113" s="11"/>
      <c r="M113" s="11"/>
      <c r="N113" s="11"/>
      <c r="O113" s="11"/>
      <c r="P113" s="11"/>
      <c r="Q113" s="11"/>
      <c r="R113" s="11"/>
      <c r="S113" s="11"/>
      <c r="T113" s="11"/>
      <c r="U113" s="15"/>
      <c r="V113" s="79"/>
      <c r="W113" s="9"/>
      <c r="X113" s="9"/>
      <c r="Y113" s="9"/>
      <c r="Z113" s="9"/>
      <c r="AA113" s="9"/>
    </row>
    <row r="114" spans="1:28" ht="14.7" customHeight="1" x14ac:dyDescent="0.2">
      <c r="A114" s="3"/>
      <c r="B114" s="88"/>
      <c r="C114" s="84" t="s">
        <v>211</v>
      </c>
      <c r="D114" s="56" t="s">
        <v>353</v>
      </c>
      <c r="E114" s="56"/>
      <c r="F114" s="56"/>
      <c r="G114" s="11"/>
      <c r="H114" s="11"/>
      <c r="I114" s="11"/>
      <c r="J114" s="11"/>
      <c r="K114" s="11"/>
      <c r="L114" s="11"/>
      <c r="M114" s="11"/>
      <c r="N114" s="11"/>
      <c r="O114" s="11"/>
      <c r="P114" s="11"/>
      <c r="Q114" s="11"/>
      <c r="R114" s="11"/>
      <c r="S114" s="11"/>
      <c r="T114" s="11"/>
      <c r="U114" s="15"/>
      <c r="V114" s="79"/>
      <c r="W114" s="9"/>
      <c r="X114" s="9"/>
      <c r="Y114" s="9"/>
      <c r="Z114" s="9"/>
      <c r="AA114" s="9"/>
    </row>
    <row r="115" spans="1:28" ht="14.7" customHeight="1" x14ac:dyDescent="0.2">
      <c r="A115" s="3"/>
      <c r="B115" s="88"/>
      <c r="C115" s="84" t="s">
        <v>211</v>
      </c>
      <c r="D115" s="56" t="s">
        <v>358</v>
      </c>
      <c r="E115" s="56"/>
      <c r="F115" s="56"/>
      <c r="G115" s="11"/>
      <c r="H115" s="11"/>
      <c r="I115" s="11"/>
      <c r="J115" s="11"/>
      <c r="K115" s="11"/>
      <c r="L115" s="11"/>
      <c r="M115" s="11"/>
      <c r="N115" s="11"/>
      <c r="O115" s="11"/>
      <c r="P115" s="11"/>
      <c r="Q115" s="11"/>
      <c r="R115" s="11"/>
      <c r="S115" s="11"/>
      <c r="T115" s="11"/>
      <c r="U115" s="15"/>
      <c r="V115" s="79"/>
      <c r="W115" s="9"/>
      <c r="X115" s="9"/>
      <c r="Y115" s="9"/>
      <c r="Z115" s="9"/>
      <c r="AA115" s="9"/>
    </row>
    <row r="116" spans="1:28" ht="14.7" customHeight="1" x14ac:dyDescent="0.2">
      <c r="A116" s="6"/>
      <c r="B116" s="89"/>
      <c r="C116" s="84" t="s">
        <v>211</v>
      </c>
      <c r="D116" s="240" t="s">
        <v>409</v>
      </c>
      <c r="E116" s="56"/>
      <c r="F116" s="56"/>
      <c r="G116" s="11"/>
      <c r="H116" s="11"/>
      <c r="I116" s="11"/>
      <c r="J116" s="11"/>
      <c r="K116" s="11"/>
      <c r="L116" s="11"/>
      <c r="M116" s="11"/>
      <c r="N116" s="11"/>
      <c r="O116" s="11"/>
      <c r="P116" s="11"/>
      <c r="Q116" s="11"/>
      <c r="R116" s="11"/>
      <c r="S116" s="11"/>
      <c r="T116" s="11"/>
      <c r="U116" s="15"/>
      <c r="V116" s="79"/>
      <c r="W116" s="9"/>
      <c r="X116" s="9"/>
      <c r="Y116" s="9"/>
      <c r="Z116" s="9"/>
      <c r="AA116" s="9"/>
      <c r="AB116" s="95"/>
    </row>
    <row r="117" spans="1:28" s="95" customFormat="1" ht="4.2" customHeight="1" thickBot="1" x14ac:dyDescent="0.25">
      <c r="A117" s="3"/>
      <c r="B117" s="90"/>
      <c r="C117" s="85"/>
      <c r="D117" s="81"/>
      <c r="E117" s="81"/>
      <c r="F117" s="81"/>
      <c r="G117" s="82"/>
      <c r="H117" s="82"/>
      <c r="I117" s="82"/>
      <c r="J117" s="82"/>
      <c r="K117" s="82"/>
      <c r="L117" s="82"/>
      <c r="M117" s="82"/>
      <c r="N117" s="82"/>
      <c r="O117" s="82"/>
      <c r="P117" s="82"/>
      <c r="Q117" s="82"/>
      <c r="R117" s="82"/>
      <c r="S117" s="82"/>
      <c r="T117" s="82"/>
      <c r="U117" s="80"/>
      <c r="V117" s="83"/>
      <c r="W117" s="9"/>
      <c r="X117" s="9"/>
      <c r="Y117" s="9"/>
      <c r="Z117" s="9"/>
      <c r="AA117" s="9"/>
    </row>
    <row r="118" spans="1:28" s="95" customFormat="1" ht="4.95" customHeight="1" x14ac:dyDescent="0.2">
      <c r="A118" s="7"/>
      <c r="B118" s="6"/>
      <c r="C118" s="16"/>
      <c r="D118" s="20"/>
      <c r="E118" s="206"/>
      <c r="F118" s="206"/>
      <c r="G118" s="6"/>
      <c r="H118" s="6"/>
      <c r="I118" s="6"/>
      <c r="J118" s="6"/>
      <c r="K118" s="6"/>
      <c r="L118" s="6"/>
      <c r="M118" s="6"/>
      <c r="N118" s="6"/>
      <c r="O118" s="6"/>
      <c r="P118" s="6"/>
      <c r="Q118" s="6"/>
      <c r="R118" s="6"/>
      <c r="S118" s="6"/>
      <c r="T118" s="6"/>
      <c r="U118" s="16"/>
      <c r="V118" s="9"/>
      <c r="W118" s="9"/>
      <c r="X118" s="9"/>
      <c r="Y118" s="9"/>
      <c r="Z118" s="9"/>
      <c r="AA118" s="9"/>
      <c r="AB118" s="5"/>
    </row>
    <row r="119" spans="1:28" ht="15" thickBot="1" x14ac:dyDescent="0.25">
      <c r="A119" s="7"/>
      <c r="B119" s="6"/>
      <c r="C119" s="16"/>
      <c r="D119" s="20"/>
      <c r="E119" s="206"/>
      <c r="F119" s="206"/>
      <c r="G119" s="6"/>
      <c r="H119" s="6"/>
      <c r="I119" s="6"/>
      <c r="J119" s="6"/>
      <c r="K119" s="6"/>
      <c r="L119" s="6"/>
      <c r="M119" s="6"/>
      <c r="N119" s="6"/>
      <c r="O119" s="6"/>
      <c r="P119" s="6"/>
      <c r="Q119" s="6"/>
      <c r="R119" s="6"/>
      <c r="S119" s="6"/>
      <c r="T119" s="6"/>
      <c r="U119" s="16"/>
      <c r="V119" s="9"/>
      <c r="W119" s="9"/>
      <c r="X119" s="9"/>
      <c r="Y119" s="9"/>
      <c r="Z119" s="9"/>
      <c r="AA119" s="9"/>
    </row>
    <row r="120" spans="1:28" ht="15" thickBot="1" x14ac:dyDescent="0.25">
      <c r="A120" s="3"/>
      <c r="B120" s="99"/>
      <c r="C120" s="277" t="s">
        <v>207</v>
      </c>
      <c r="D120" s="100" t="s">
        <v>257</v>
      </c>
      <c r="E120" s="100"/>
      <c r="F120" s="100"/>
      <c r="G120" s="100"/>
      <c r="H120" s="101"/>
      <c r="I120" s="101"/>
      <c r="J120" s="101"/>
      <c r="K120" s="101"/>
      <c r="L120" s="101"/>
      <c r="M120" s="101"/>
      <c r="N120" s="101"/>
      <c r="O120" s="101"/>
      <c r="P120" s="101"/>
      <c r="Q120" s="101"/>
      <c r="R120" s="101"/>
      <c r="S120" s="101"/>
      <c r="T120" s="101"/>
      <c r="U120" s="110"/>
      <c r="V120" s="102"/>
      <c r="W120" s="119"/>
      <c r="X120" s="119"/>
      <c r="Y120" s="119"/>
      <c r="Z120" s="119"/>
      <c r="AA120" s="119"/>
    </row>
    <row r="121" spans="1:28" ht="4.2" customHeight="1" thickTop="1" x14ac:dyDescent="0.2">
      <c r="A121" s="3"/>
      <c r="B121" s="114"/>
      <c r="C121" s="106"/>
      <c r="D121" s="103"/>
      <c r="E121" s="103"/>
      <c r="F121" s="103"/>
      <c r="G121" s="103"/>
      <c r="H121" s="104"/>
      <c r="I121" s="104"/>
      <c r="J121" s="104"/>
      <c r="K121" s="104"/>
      <c r="L121" s="104"/>
      <c r="M121" s="104"/>
      <c r="N121" s="104"/>
      <c r="O121" s="104"/>
      <c r="P121" s="104"/>
      <c r="Q121" s="104"/>
      <c r="R121" s="104"/>
      <c r="S121" s="104"/>
      <c r="T121" s="104"/>
      <c r="U121" s="111"/>
      <c r="V121" s="112"/>
      <c r="W121" s="119"/>
      <c r="X121" s="119"/>
      <c r="Y121" s="119"/>
      <c r="Z121" s="119"/>
      <c r="AA121" s="119"/>
    </row>
    <row r="122" spans="1:28" ht="14.7" customHeight="1" x14ac:dyDescent="0.2">
      <c r="A122" s="3"/>
      <c r="B122" s="115"/>
      <c r="C122" s="84" t="s">
        <v>217</v>
      </c>
      <c r="D122" s="56" t="s">
        <v>360</v>
      </c>
      <c r="E122" s="56"/>
      <c r="F122" s="56"/>
      <c r="G122" s="11"/>
      <c r="H122" s="11"/>
      <c r="I122" s="11"/>
      <c r="J122" s="11"/>
      <c r="K122" s="11"/>
      <c r="L122" s="11"/>
      <c r="M122" s="11"/>
      <c r="N122" s="11"/>
      <c r="O122" s="11"/>
      <c r="P122" s="11"/>
      <c r="Q122" s="11"/>
      <c r="R122" s="11"/>
      <c r="S122" s="11"/>
      <c r="T122" s="11"/>
      <c r="U122" s="15"/>
      <c r="V122" s="79"/>
      <c r="W122" s="9"/>
      <c r="X122" s="9"/>
      <c r="Y122" s="9"/>
      <c r="Z122" s="9"/>
      <c r="AA122" s="9"/>
    </row>
    <row r="123" spans="1:28" ht="14.7" customHeight="1" x14ac:dyDescent="0.2">
      <c r="A123" s="3"/>
      <c r="B123" s="116"/>
      <c r="C123" s="84" t="s">
        <v>216</v>
      </c>
      <c r="D123" s="56" t="s">
        <v>363</v>
      </c>
      <c r="E123" s="56"/>
      <c r="F123" s="56"/>
      <c r="G123" s="11"/>
      <c r="H123" s="11"/>
      <c r="I123" s="11"/>
      <c r="J123" s="11"/>
      <c r="K123" s="11"/>
      <c r="L123" s="11"/>
      <c r="M123" s="11"/>
      <c r="N123" s="11"/>
      <c r="O123" s="11"/>
      <c r="P123" s="11"/>
      <c r="Q123" s="11"/>
      <c r="R123" s="11"/>
      <c r="S123" s="11"/>
      <c r="T123" s="11"/>
      <c r="U123" s="15"/>
      <c r="V123" s="79"/>
      <c r="W123" s="9"/>
      <c r="X123" s="9"/>
      <c r="Y123" s="9"/>
      <c r="Z123" s="9"/>
      <c r="AA123" s="9"/>
    </row>
    <row r="124" spans="1:28" ht="14.7" customHeight="1" x14ac:dyDescent="0.2">
      <c r="A124" s="3"/>
      <c r="B124" s="116"/>
      <c r="C124" s="84" t="s">
        <v>216</v>
      </c>
      <c r="D124" s="56" t="s">
        <v>365</v>
      </c>
      <c r="E124" s="56"/>
      <c r="F124" s="56"/>
      <c r="G124" s="11"/>
      <c r="H124" s="11"/>
      <c r="I124" s="11"/>
      <c r="J124" s="11"/>
      <c r="K124" s="11"/>
      <c r="L124" s="11"/>
      <c r="M124" s="11"/>
      <c r="N124" s="11"/>
      <c r="O124" s="11"/>
      <c r="P124" s="11"/>
      <c r="Q124" s="11"/>
      <c r="R124" s="11"/>
      <c r="S124" s="11"/>
      <c r="T124" s="11"/>
      <c r="U124" s="15"/>
      <c r="V124" s="79"/>
      <c r="W124" s="9"/>
      <c r="X124" s="9"/>
      <c r="Y124" s="9"/>
      <c r="Z124" s="9"/>
      <c r="AA124" s="9"/>
    </row>
    <row r="125" spans="1:28" ht="14.7" customHeight="1" x14ac:dyDescent="0.2">
      <c r="A125" s="3"/>
      <c r="B125" s="117"/>
      <c r="C125" s="84" t="s">
        <v>216</v>
      </c>
      <c r="D125" s="56" t="s">
        <v>367</v>
      </c>
      <c r="E125" s="56"/>
      <c r="F125" s="56"/>
      <c r="G125" s="11"/>
      <c r="H125" s="11"/>
      <c r="I125" s="11"/>
      <c r="J125" s="11"/>
      <c r="K125" s="11"/>
      <c r="L125" s="11"/>
      <c r="M125" s="11"/>
      <c r="N125" s="11"/>
      <c r="O125" s="11"/>
      <c r="P125" s="11"/>
      <c r="Q125" s="11"/>
      <c r="R125" s="11"/>
      <c r="S125" s="11"/>
      <c r="T125" s="11"/>
      <c r="U125" s="15"/>
      <c r="V125" s="79"/>
      <c r="W125" s="9"/>
      <c r="X125" s="9"/>
      <c r="Y125" s="9"/>
      <c r="Z125" s="9"/>
      <c r="AA125" s="9"/>
      <c r="AB125" s="95"/>
    </row>
    <row r="126" spans="1:28" s="95" customFormat="1" ht="4.2" customHeight="1" thickBot="1" x14ac:dyDescent="0.25">
      <c r="A126" s="3"/>
      <c r="B126" s="90"/>
      <c r="C126" s="107"/>
      <c r="D126" s="81"/>
      <c r="E126" s="81"/>
      <c r="F126" s="81"/>
      <c r="G126" s="82"/>
      <c r="H126" s="82"/>
      <c r="I126" s="82"/>
      <c r="J126" s="82"/>
      <c r="K126" s="82"/>
      <c r="L126" s="82"/>
      <c r="M126" s="82"/>
      <c r="N126" s="82"/>
      <c r="O126" s="82"/>
      <c r="P126" s="82"/>
      <c r="Q126" s="82"/>
      <c r="R126" s="82"/>
      <c r="S126" s="82"/>
      <c r="T126" s="82"/>
      <c r="U126" s="80"/>
      <c r="V126" s="83"/>
      <c r="W126" s="9"/>
      <c r="X126" s="9"/>
      <c r="Y126" s="9"/>
      <c r="Z126" s="9"/>
      <c r="AA126" s="9"/>
    </row>
    <row r="127" spans="1:28" s="95" customFormat="1" ht="4.95" customHeight="1" x14ac:dyDescent="0.2">
      <c r="A127" s="7"/>
      <c r="B127" s="6"/>
      <c r="C127" s="118"/>
      <c r="D127" s="20"/>
      <c r="E127" s="206"/>
      <c r="F127" s="206"/>
      <c r="G127" s="6"/>
      <c r="H127" s="6"/>
      <c r="I127" s="6"/>
      <c r="J127" s="6"/>
      <c r="K127" s="6"/>
      <c r="L127" s="6"/>
      <c r="M127" s="6"/>
      <c r="N127" s="6"/>
      <c r="O127" s="6"/>
      <c r="P127" s="6"/>
      <c r="Q127" s="6"/>
      <c r="R127" s="6"/>
      <c r="S127" s="6"/>
      <c r="T127" s="6"/>
      <c r="U127" s="16"/>
      <c r="V127" s="16"/>
      <c r="W127" s="9"/>
      <c r="X127" s="9"/>
      <c r="Y127" s="9"/>
      <c r="Z127" s="9"/>
      <c r="AA127" s="9"/>
      <c r="AB127" s="5"/>
    </row>
    <row r="128" spans="1:28" ht="15" thickBot="1" x14ac:dyDescent="0.25">
      <c r="A128" s="7"/>
      <c r="B128" s="6"/>
      <c r="C128" s="16"/>
      <c r="D128" s="20"/>
      <c r="E128" s="206"/>
      <c r="F128" s="206"/>
      <c r="G128" s="6"/>
      <c r="H128" s="6"/>
      <c r="I128" s="6"/>
      <c r="J128" s="6"/>
      <c r="K128" s="6"/>
      <c r="L128" s="6"/>
      <c r="M128" s="6"/>
      <c r="N128" s="6"/>
      <c r="O128" s="6"/>
      <c r="P128" s="6"/>
      <c r="Q128" s="6"/>
      <c r="R128" s="6"/>
      <c r="S128" s="6"/>
      <c r="T128" s="6"/>
      <c r="U128" s="16"/>
      <c r="V128" s="9"/>
      <c r="W128" s="9"/>
      <c r="X128" s="9"/>
      <c r="Y128" s="9"/>
      <c r="Z128" s="9"/>
      <c r="AA128" s="9"/>
    </row>
    <row r="129" spans="1:28" ht="15" thickBot="1" x14ac:dyDescent="0.25">
      <c r="A129" s="3"/>
      <c r="B129" s="120"/>
      <c r="C129" s="277" t="s">
        <v>207</v>
      </c>
      <c r="D129" s="50" t="s">
        <v>269</v>
      </c>
      <c r="E129" s="50"/>
      <c r="F129" s="50"/>
      <c r="G129" s="50"/>
      <c r="H129" s="121"/>
      <c r="I129" s="121"/>
      <c r="J129" s="121"/>
      <c r="K129" s="121"/>
      <c r="L129" s="121"/>
      <c r="M129" s="121"/>
      <c r="N129" s="121"/>
      <c r="O129" s="121"/>
      <c r="P129" s="121"/>
      <c r="Q129" s="121"/>
      <c r="R129" s="121"/>
      <c r="S129" s="121"/>
      <c r="T129" s="121"/>
      <c r="U129" s="53"/>
      <c r="V129" s="113"/>
      <c r="W129" s="119"/>
      <c r="X129" s="119"/>
      <c r="Y129" s="119"/>
      <c r="Z129" s="119"/>
      <c r="AA129" s="119"/>
    </row>
    <row r="130" spans="1:28" ht="4.2" customHeight="1" thickTop="1" x14ac:dyDescent="0.2">
      <c r="A130" s="3"/>
      <c r="B130" s="114"/>
      <c r="C130" s="103"/>
      <c r="D130" s="103"/>
      <c r="E130" s="103"/>
      <c r="F130" s="103"/>
      <c r="G130" s="103"/>
      <c r="H130" s="104"/>
      <c r="I130" s="104"/>
      <c r="J130" s="104"/>
      <c r="K130" s="104"/>
      <c r="L130" s="104"/>
      <c r="M130" s="104"/>
      <c r="N130" s="104"/>
      <c r="O130" s="104"/>
      <c r="P130" s="104"/>
      <c r="Q130" s="104"/>
      <c r="R130" s="104"/>
      <c r="S130" s="104"/>
      <c r="T130" s="104"/>
      <c r="U130" s="111"/>
      <c r="V130" s="105"/>
      <c r="W130" s="119"/>
      <c r="X130" s="119"/>
      <c r="Y130" s="119"/>
      <c r="Z130" s="119"/>
      <c r="AA130" s="119"/>
    </row>
    <row r="131" spans="1:28" ht="14.7" customHeight="1" x14ac:dyDescent="0.2">
      <c r="A131" s="3"/>
      <c r="B131" s="115"/>
      <c r="C131" s="78" t="s">
        <v>219</v>
      </c>
      <c r="D131" s="56" t="s">
        <v>410</v>
      </c>
      <c r="E131" s="56"/>
      <c r="F131" s="56"/>
      <c r="G131" s="32"/>
      <c r="H131" s="11"/>
      <c r="I131" s="11"/>
      <c r="J131" s="11"/>
      <c r="K131" s="11"/>
      <c r="L131" s="11"/>
      <c r="M131" s="11"/>
      <c r="N131" s="11"/>
      <c r="O131" s="11"/>
      <c r="P131" s="11"/>
      <c r="Q131" s="11"/>
      <c r="R131" s="11"/>
      <c r="S131" s="11"/>
      <c r="T131" s="11"/>
      <c r="U131" s="15"/>
      <c r="V131" s="79"/>
      <c r="W131" s="9"/>
      <c r="X131" s="9"/>
      <c r="Y131" s="9"/>
      <c r="Z131" s="9"/>
      <c r="AA131" s="9"/>
    </row>
    <row r="132" spans="1:28" ht="14.7" customHeight="1" x14ac:dyDescent="0.2">
      <c r="A132" s="3"/>
      <c r="B132" s="116"/>
      <c r="C132" s="78" t="s">
        <v>218</v>
      </c>
      <c r="D132" s="56" t="s">
        <v>372</v>
      </c>
      <c r="E132" s="56"/>
      <c r="F132" s="56"/>
      <c r="G132" s="32"/>
      <c r="H132" s="11"/>
      <c r="I132" s="11"/>
      <c r="J132" s="11"/>
      <c r="K132" s="11"/>
      <c r="L132" s="11"/>
      <c r="M132" s="11"/>
      <c r="N132" s="11"/>
      <c r="O132" s="11"/>
      <c r="P132" s="11"/>
      <c r="Q132" s="11"/>
      <c r="R132" s="11"/>
      <c r="S132" s="11"/>
      <c r="T132" s="11"/>
      <c r="U132" s="15"/>
      <c r="V132" s="79"/>
      <c r="W132" s="9"/>
      <c r="X132" s="9"/>
      <c r="Y132" s="9"/>
      <c r="Z132" s="9"/>
      <c r="AA132" s="9"/>
    </row>
    <row r="133" spans="1:28" ht="14.7" customHeight="1" x14ac:dyDescent="0.2">
      <c r="A133" s="3"/>
      <c r="B133" s="116"/>
      <c r="C133" s="78" t="s">
        <v>218</v>
      </c>
      <c r="D133" s="56" t="s">
        <v>411</v>
      </c>
      <c r="E133" s="56"/>
      <c r="F133" s="56"/>
      <c r="G133" s="32"/>
      <c r="H133" s="11"/>
      <c r="I133" s="11"/>
      <c r="J133" s="11"/>
      <c r="K133" s="11"/>
      <c r="L133" s="11"/>
      <c r="M133" s="11"/>
      <c r="N133" s="11"/>
      <c r="O133" s="11"/>
      <c r="P133" s="11"/>
      <c r="Q133" s="11"/>
      <c r="R133" s="11"/>
      <c r="S133" s="11"/>
      <c r="T133" s="11"/>
      <c r="U133" s="15"/>
      <c r="V133" s="79"/>
      <c r="W133" s="9"/>
      <c r="X133" s="9"/>
      <c r="Y133" s="9"/>
      <c r="Z133" s="9"/>
      <c r="AA133" s="9"/>
    </row>
    <row r="134" spans="1:28" ht="14.7" customHeight="1" x14ac:dyDescent="0.2">
      <c r="A134" s="3"/>
      <c r="B134" s="117"/>
      <c r="C134" s="78" t="s">
        <v>218</v>
      </c>
      <c r="D134" s="56" t="s">
        <v>406</v>
      </c>
      <c r="E134" s="56"/>
      <c r="F134" s="56"/>
      <c r="G134" s="32"/>
      <c r="H134" s="11"/>
      <c r="I134" s="11"/>
      <c r="J134" s="11"/>
      <c r="K134" s="11"/>
      <c r="L134" s="11"/>
      <c r="M134" s="11"/>
      <c r="N134" s="11"/>
      <c r="O134" s="11"/>
      <c r="P134" s="11"/>
      <c r="Q134" s="11"/>
      <c r="R134" s="11"/>
      <c r="S134" s="11"/>
      <c r="T134" s="11"/>
      <c r="U134" s="15"/>
      <c r="V134" s="79"/>
      <c r="W134" s="9"/>
      <c r="X134" s="9"/>
      <c r="Y134" s="9"/>
      <c r="Z134" s="9"/>
      <c r="AA134" s="9"/>
    </row>
    <row r="135" spans="1:28" ht="14.7" customHeight="1" x14ac:dyDescent="0.2">
      <c r="A135" s="3"/>
      <c r="B135" s="116"/>
      <c r="C135" s="371" t="s">
        <v>264</v>
      </c>
      <c r="D135" s="56" t="str">
        <f>$E$22&amp;"に安城市の発注する災害対策業務委託の受託"</f>
        <v>令和5年度に安城市の発注する災害対策業務委託の受託</v>
      </c>
      <c r="E135" s="56"/>
      <c r="F135" s="56"/>
      <c r="G135" s="32"/>
      <c r="H135" s="11"/>
      <c r="I135" s="11"/>
      <c r="J135" s="11"/>
      <c r="K135" s="11"/>
      <c r="L135" s="11"/>
      <c r="M135" s="11"/>
      <c r="N135" s="11"/>
      <c r="O135" s="11"/>
      <c r="P135" s="11"/>
      <c r="Q135" s="11"/>
      <c r="R135" s="11"/>
      <c r="S135" s="11"/>
      <c r="T135" s="11"/>
      <c r="U135" s="15"/>
      <c r="V135" s="79"/>
      <c r="W135" s="9"/>
      <c r="X135" s="9"/>
      <c r="Y135" s="9"/>
      <c r="Z135" s="9"/>
      <c r="AA135" s="9"/>
    </row>
    <row r="136" spans="1:28" ht="14.7" customHeight="1" x14ac:dyDescent="0.2">
      <c r="A136" s="3"/>
      <c r="B136" s="116"/>
      <c r="C136" s="372" t="s">
        <v>265</v>
      </c>
      <c r="D136" s="56" t="s">
        <v>388</v>
      </c>
      <c r="E136" s="56"/>
      <c r="F136" s="56"/>
      <c r="G136" s="32"/>
      <c r="H136" s="11"/>
      <c r="I136" s="11"/>
      <c r="J136" s="11"/>
      <c r="K136" s="11"/>
      <c r="L136" s="11"/>
      <c r="M136" s="11"/>
      <c r="N136" s="11"/>
      <c r="O136" s="11"/>
      <c r="P136" s="11"/>
      <c r="Q136" s="11"/>
      <c r="R136" s="11"/>
      <c r="S136" s="11"/>
      <c r="T136" s="11"/>
      <c r="U136" s="15"/>
      <c r="V136" s="79"/>
      <c r="W136" s="9"/>
      <c r="X136" s="9"/>
      <c r="Y136" s="9"/>
      <c r="Z136" s="9"/>
      <c r="AA136" s="9"/>
    </row>
    <row r="137" spans="1:28" ht="14.7" customHeight="1" x14ac:dyDescent="0.2">
      <c r="A137" s="3"/>
      <c r="B137" s="116"/>
      <c r="C137" s="373" t="s">
        <v>266</v>
      </c>
      <c r="D137" s="56" t="str">
        <f>$E$23&amp;"水道緊急修繕協定締結及び活動実績"</f>
        <v>令和4年度水道緊急修繕協定締結及び活動実績</v>
      </c>
      <c r="E137" s="56"/>
      <c r="F137" s="56"/>
      <c r="G137" s="162"/>
      <c r="H137" s="11"/>
      <c r="I137" s="11"/>
      <c r="J137" s="11"/>
      <c r="K137" s="11"/>
      <c r="L137" s="11"/>
      <c r="M137" s="11"/>
      <c r="N137" s="11"/>
      <c r="O137" s="11"/>
      <c r="P137" s="11"/>
      <c r="Q137" s="11"/>
      <c r="R137" s="11"/>
      <c r="S137" s="11"/>
      <c r="T137" s="11"/>
      <c r="U137" s="15"/>
      <c r="V137" s="79"/>
      <c r="W137" s="9"/>
      <c r="X137" s="9"/>
      <c r="Y137" s="9"/>
      <c r="Z137" s="9"/>
      <c r="AA137" s="9"/>
    </row>
    <row r="138" spans="1:28" ht="14.7" customHeight="1" x14ac:dyDescent="0.2">
      <c r="A138" s="3"/>
      <c r="B138" s="116"/>
      <c r="C138" s="78" t="s">
        <v>218</v>
      </c>
      <c r="D138" s="56" t="s">
        <v>267</v>
      </c>
      <c r="E138" s="56"/>
      <c r="F138" s="56"/>
      <c r="G138" s="32"/>
      <c r="H138" s="11"/>
      <c r="I138" s="11"/>
      <c r="J138" s="11"/>
      <c r="K138" s="11"/>
      <c r="L138" s="11"/>
      <c r="M138" s="11"/>
      <c r="N138" s="11"/>
      <c r="O138" s="11"/>
      <c r="P138" s="11"/>
      <c r="Q138" s="11"/>
      <c r="R138" s="11"/>
      <c r="S138" s="11"/>
      <c r="T138" s="11"/>
      <c r="U138" s="15"/>
      <c r="V138" s="79"/>
      <c r="W138" s="9"/>
      <c r="X138" s="9"/>
      <c r="Y138" s="9"/>
      <c r="Z138" s="9"/>
      <c r="AA138" s="9"/>
    </row>
    <row r="139" spans="1:28" ht="14.7" customHeight="1" x14ac:dyDescent="0.2">
      <c r="A139" s="3"/>
      <c r="B139" s="116"/>
      <c r="C139" s="78" t="s">
        <v>218</v>
      </c>
      <c r="D139" s="56" t="s">
        <v>268</v>
      </c>
      <c r="E139" s="56"/>
      <c r="F139" s="56"/>
      <c r="G139" s="32"/>
      <c r="H139" s="11"/>
      <c r="I139" s="11"/>
      <c r="J139" s="11"/>
      <c r="K139" s="11"/>
      <c r="L139" s="11"/>
      <c r="M139" s="11"/>
      <c r="N139" s="11"/>
      <c r="O139" s="11"/>
      <c r="P139" s="11"/>
      <c r="Q139" s="11"/>
      <c r="R139" s="11"/>
      <c r="S139" s="11"/>
      <c r="T139" s="11"/>
      <c r="U139" s="15"/>
      <c r="V139" s="79"/>
      <c r="W139" s="9"/>
      <c r="X139" s="9"/>
      <c r="Y139" s="9"/>
      <c r="Z139" s="9"/>
      <c r="AA139" s="9"/>
    </row>
    <row r="140" spans="1:28" ht="14.7" customHeight="1" x14ac:dyDescent="0.2">
      <c r="A140" s="3"/>
      <c r="B140" s="116"/>
      <c r="C140" s="78" t="s">
        <v>218</v>
      </c>
      <c r="D140" s="56" t="s">
        <v>398</v>
      </c>
      <c r="E140" s="56"/>
      <c r="F140" s="56"/>
      <c r="G140" s="32"/>
      <c r="H140" s="11"/>
      <c r="I140" s="11"/>
      <c r="J140" s="11"/>
      <c r="K140" s="11"/>
      <c r="L140" s="11"/>
      <c r="M140" s="11"/>
      <c r="N140" s="11"/>
      <c r="O140" s="11"/>
      <c r="P140" s="11"/>
      <c r="Q140" s="11"/>
      <c r="R140" s="11"/>
      <c r="S140" s="11"/>
      <c r="T140" s="11"/>
      <c r="U140" s="15"/>
      <c r="V140" s="79"/>
      <c r="W140" s="9"/>
      <c r="X140" s="9"/>
      <c r="Y140" s="9"/>
      <c r="Z140" s="9"/>
      <c r="AA140" s="9"/>
    </row>
    <row r="141" spans="1:28" ht="14.7" customHeight="1" x14ac:dyDescent="0.2">
      <c r="A141" s="3"/>
      <c r="B141" s="116"/>
      <c r="C141" s="78" t="s">
        <v>218</v>
      </c>
      <c r="D141" s="56" t="s">
        <v>416</v>
      </c>
      <c r="E141" s="56"/>
      <c r="F141" s="56"/>
      <c r="G141" s="32"/>
      <c r="H141" s="11"/>
      <c r="I141" s="11"/>
      <c r="J141" s="11"/>
      <c r="K141" s="11"/>
      <c r="L141" s="11"/>
      <c r="M141" s="11"/>
      <c r="N141" s="11"/>
      <c r="O141" s="11"/>
      <c r="P141" s="11"/>
      <c r="Q141" s="11"/>
      <c r="R141" s="11"/>
      <c r="S141" s="11"/>
      <c r="T141" s="11"/>
      <c r="U141" s="15"/>
      <c r="V141" s="79"/>
      <c r="W141" s="9"/>
      <c r="X141" s="9"/>
      <c r="Y141" s="9"/>
      <c r="Z141" s="9"/>
      <c r="AA141" s="9"/>
    </row>
    <row r="142" spans="1:28" ht="14.7" customHeight="1" x14ac:dyDescent="0.2">
      <c r="A142" s="3"/>
      <c r="B142" s="163"/>
      <c r="C142" s="78"/>
      <c r="D142" s="56"/>
      <c r="E142" s="56"/>
      <c r="F142" s="56"/>
      <c r="G142" s="162"/>
      <c r="H142" s="11"/>
      <c r="I142" s="11"/>
      <c r="J142" s="11"/>
      <c r="K142" s="11"/>
      <c r="L142" s="11"/>
      <c r="M142" s="11"/>
      <c r="N142" s="11"/>
      <c r="O142" s="11"/>
      <c r="P142" s="11"/>
      <c r="Q142" s="11"/>
      <c r="R142" s="11"/>
      <c r="S142" s="11"/>
      <c r="T142" s="11"/>
      <c r="U142" s="15"/>
      <c r="V142" s="79"/>
      <c r="W142" s="9"/>
      <c r="X142" s="9"/>
      <c r="Y142" s="9"/>
      <c r="Z142" s="9"/>
      <c r="AA142" s="9"/>
      <c r="AB142" s="95"/>
    </row>
    <row r="143" spans="1:28" s="95" customFormat="1" ht="4.2" customHeight="1" thickBot="1" x14ac:dyDescent="0.25">
      <c r="A143" s="3"/>
      <c r="B143" s="90"/>
      <c r="C143" s="80"/>
      <c r="D143" s="81"/>
      <c r="E143" s="81"/>
      <c r="F143" s="81"/>
      <c r="G143" s="81"/>
      <c r="H143" s="82"/>
      <c r="I143" s="82"/>
      <c r="J143" s="82"/>
      <c r="K143" s="82"/>
      <c r="L143" s="82"/>
      <c r="M143" s="82"/>
      <c r="N143" s="82"/>
      <c r="O143" s="82"/>
      <c r="P143" s="82"/>
      <c r="Q143" s="82"/>
      <c r="R143" s="82"/>
      <c r="S143" s="82"/>
      <c r="T143" s="82"/>
      <c r="U143" s="80"/>
      <c r="V143" s="83"/>
      <c r="W143" s="9"/>
      <c r="X143" s="9"/>
      <c r="Y143" s="9"/>
      <c r="Z143" s="9"/>
      <c r="AA143" s="9"/>
    </row>
    <row r="144" spans="1:28" s="95" customFormat="1" ht="4.95" customHeight="1" x14ac:dyDescent="0.2">
      <c r="A144" s="7"/>
      <c r="B144" s="6"/>
      <c r="C144" s="16"/>
      <c r="D144" s="20"/>
      <c r="E144" s="206"/>
      <c r="F144" s="206"/>
      <c r="G144" s="20"/>
      <c r="H144" s="6"/>
      <c r="I144" s="6"/>
      <c r="J144" s="6"/>
      <c r="K144" s="6"/>
      <c r="L144" s="6"/>
      <c r="M144" s="6"/>
      <c r="N144" s="6"/>
      <c r="O144" s="6"/>
      <c r="P144" s="6"/>
      <c r="Q144" s="6"/>
      <c r="R144" s="6"/>
      <c r="S144" s="6"/>
      <c r="T144" s="6"/>
      <c r="U144" s="16"/>
      <c r="V144" s="16"/>
      <c r="W144" s="9"/>
      <c r="X144" s="9"/>
      <c r="Y144" s="9"/>
      <c r="Z144" s="9"/>
      <c r="AA144" s="9"/>
      <c r="AB144" s="5"/>
    </row>
    <row r="145" spans="1:28" ht="15" thickBot="1" x14ac:dyDescent="0.25">
      <c r="A145" s="7"/>
      <c r="B145" s="6"/>
      <c r="C145" s="16"/>
      <c r="D145" s="20"/>
      <c r="E145" s="206"/>
      <c r="F145" s="206"/>
      <c r="G145" s="20"/>
      <c r="H145" s="6"/>
      <c r="I145" s="6"/>
      <c r="J145" s="6"/>
      <c r="K145" s="6"/>
      <c r="L145" s="6"/>
      <c r="M145" s="6"/>
      <c r="N145" s="6"/>
      <c r="O145" s="6"/>
      <c r="P145" s="6"/>
      <c r="Q145" s="6"/>
      <c r="R145" s="6"/>
      <c r="S145" s="6"/>
      <c r="T145" s="6"/>
      <c r="U145" s="16"/>
      <c r="V145" s="9"/>
      <c r="W145" s="9"/>
      <c r="X145" s="9"/>
      <c r="Y145" s="9"/>
      <c r="Z145" s="9"/>
      <c r="AA145" s="9"/>
    </row>
    <row r="146" spans="1:28" ht="15" thickBot="1" x14ac:dyDescent="0.25">
      <c r="A146" s="3"/>
      <c r="B146" s="99"/>
      <c r="C146" s="277" t="s">
        <v>208</v>
      </c>
      <c r="D146" s="100" t="s">
        <v>270</v>
      </c>
      <c r="E146" s="100"/>
      <c r="F146" s="100"/>
      <c r="G146" s="100"/>
      <c r="H146" s="101"/>
      <c r="I146" s="101"/>
      <c r="J146" s="101"/>
      <c r="K146" s="101"/>
      <c r="L146" s="101"/>
      <c r="M146" s="101"/>
      <c r="N146" s="101"/>
      <c r="O146" s="101"/>
      <c r="P146" s="101"/>
      <c r="Q146" s="101"/>
      <c r="R146" s="101"/>
      <c r="S146" s="101"/>
      <c r="T146" s="101"/>
      <c r="U146" s="110"/>
      <c r="V146" s="102"/>
      <c r="W146" s="119"/>
      <c r="X146" s="119"/>
      <c r="Y146" s="119"/>
      <c r="Z146" s="119"/>
      <c r="AA146" s="119"/>
    </row>
    <row r="147" spans="1:28" ht="4.2" customHeight="1" thickTop="1" x14ac:dyDescent="0.2">
      <c r="A147" s="3"/>
      <c r="B147" s="114"/>
      <c r="C147" s="106"/>
      <c r="D147" s="98"/>
      <c r="E147" s="98"/>
      <c r="F147" s="98"/>
      <c r="G147" s="98"/>
      <c r="H147" s="96"/>
      <c r="I147" s="96"/>
      <c r="J147" s="96"/>
      <c r="K147" s="96"/>
      <c r="L147" s="96"/>
      <c r="M147" s="96"/>
      <c r="N147" s="96"/>
      <c r="O147" s="96"/>
      <c r="P147" s="96"/>
      <c r="Q147" s="96"/>
      <c r="R147" s="96"/>
      <c r="S147" s="96"/>
      <c r="T147" s="96"/>
      <c r="U147" s="97"/>
      <c r="V147" s="112"/>
      <c r="W147" s="119"/>
      <c r="X147" s="119"/>
      <c r="Y147" s="119"/>
      <c r="Z147" s="119"/>
      <c r="AA147" s="119"/>
    </row>
    <row r="148" spans="1:28" ht="14.7" customHeight="1" x14ac:dyDescent="0.2">
      <c r="A148" s="3"/>
      <c r="B148" s="115"/>
      <c r="C148" s="78" t="s">
        <v>250</v>
      </c>
      <c r="D148" s="56" t="s">
        <v>372</v>
      </c>
      <c r="E148" s="56"/>
      <c r="F148" s="56"/>
      <c r="G148" s="32"/>
      <c r="H148" s="11"/>
      <c r="I148" s="11"/>
      <c r="J148" s="11"/>
      <c r="K148" s="11"/>
      <c r="L148" s="11"/>
      <c r="M148" s="11"/>
      <c r="N148" s="11"/>
      <c r="O148" s="11"/>
      <c r="P148" s="11"/>
      <c r="Q148" s="11"/>
      <c r="R148" s="11"/>
      <c r="S148" s="11"/>
      <c r="T148" s="11"/>
      <c r="U148" s="15"/>
      <c r="V148" s="79"/>
      <c r="W148" s="9"/>
      <c r="X148" s="9"/>
      <c r="Y148" s="9"/>
      <c r="Z148" s="9"/>
      <c r="AA148" s="9"/>
    </row>
    <row r="149" spans="1:28" ht="14.7" customHeight="1" x14ac:dyDescent="0.2">
      <c r="A149" s="3"/>
      <c r="B149" s="116"/>
      <c r="C149" s="78" t="s">
        <v>250</v>
      </c>
      <c r="D149" s="56" t="s">
        <v>402</v>
      </c>
      <c r="E149" s="56"/>
      <c r="F149" s="56"/>
      <c r="G149" s="32"/>
      <c r="H149" s="11"/>
      <c r="I149" s="11"/>
      <c r="J149" s="11"/>
      <c r="K149" s="11"/>
      <c r="L149" s="11"/>
      <c r="M149" s="11"/>
      <c r="N149" s="11"/>
      <c r="O149" s="11"/>
      <c r="P149" s="11"/>
      <c r="Q149" s="11"/>
      <c r="R149" s="11"/>
      <c r="S149" s="11"/>
      <c r="T149" s="11"/>
      <c r="U149" s="15"/>
      <c r="V149" s="79"/>
      <c r="W149" s="9"/>
      <c r="X149" s="9"/>
      <c r="Y149" s="9"/>
      <c r="Z149" s="9"/>
      <c r="AA149" s="9"/>
    </row>
    <row r="150" spans="1:28" ht="14.7" customHeight="1" x14ac:dyDescent="0.2">
      <c r="A150" s="3"/>
      <c r="B150" s="116"/>
      <c r="C150" s="78" t="s">
        <v>250</v>
      </c>
      <c r="D150" s="56" t="s">
        <v>403</v>
      </c>
      <c r="E150" s="56"/>
      <c r="F150" s="56"/>
      <c r="G150" s="32"/>
      <c r="H150" s="11"/>
      <c r="I150" s="11"/>
      <c r="J150" s="11"/>
      <c r="K150" s="11"/>
      <c r="L150" s="11"/>
      <c r="M150" s="11"/>
      <c r="N150" s="11"/>
      <c r="O150" s="11"/>
      <c r="P150" s="11"/>
      <c r="Q150" s="11"/>
      <c r="R150" s="11"/>
      <c r="S150" s="11"/>
      <c r="T150" s="11"/>
      <c r="U150" s="15"/>
      <c r="V150" s="79"/>
      <c r="W150" s="9"/>
      <c r="X150" s="9"/>
      <c r="Y150" s="9"/>
      <c r="Z150" s="9"/>
      <c r="AA150" s="9"/>
    </row>
    <row r="151" spans="1:28" ht="14.7" customHeight="1" x14ac:dyDescent="0.2">
      <c r="A151" s="3"/>
      <c r="B151" s="116"/>
      <c r="C151" s="78" t="s">
        <v>250</v>
      </c>
      <c r="D151" s="240" t="s">
        <v>404</v>
      </c>
      <c r="E151" s="56"/>
      <c r="F151" s="56"/>
      <c r="G151" s="32"/>
      <c r="H151" s="11"/>
      <c r="I151" s="11"/>
      <c r="J151" s="11"/>
      <c r="K151" s="11"/>
      <c r="L151" s="11"/>
      <c r="M151" s="11"/>
      <c r="N151" s="11"/>
      <c r="O151" s="11"/>
      <c r="P151" s="11"/>
      <c r="Q151" s="11"/>
      <c r="R151" s="11"/>
      <c r="S151" s="11"/>
      <c r="T151" s="11"/>
      <c r="U151" s="15"/>
      <c r="V151" s="79"/>
      <c r="W151" s="9"/>
      <c r="X151" s="9"/>
      <c r="Y151" s="9"/>
      <c r="Z151" s="9"/>
      <c r="AA151" s="9"/>
    </row>
    <row r="152" spans="1:28" ht="14.7" customHeight="1" x14ac:dyDescent="0.2">
      <c r="A152" s="3"/>
      <c r="B152" s="116"/>
      <c r="C152" s="44" t="s">
        <v>251</v>
      </c>
      <c r="D152" s="56" t="s">
        <v>401</v>
      </c>
      <c r="E152" s="241"/>
      <c r="F152" s="56"/>
      <c r="G152" s="162"/>
      <c r="H152" s="11"/>
      <c r="I152" s="11"/>
      <c r="J152" s="11"/>
      <c r="K152" s="11"/>
      <c r="L152" s="11"/>
      <c r="M152" s="11"/>
      <c r="N152" s="11"/>
      <c r="O152" s="11"/>
      <c r="P152" s="11"/>
      <c r="Q152" s="11"/>
      <c r="R152" s="11"/>
      <c r="S152" s="11"/>
      <c r="T152" s="11"/>
      <c r="U152" s="15"/>
      <c r="V152" s="79"/>
      <c r="W152" s="9"/>
      <c r="X152" s="9"/>
      <c r="Y152" s="9"/>
      <c r="Z152" s="9"/>
      <c r="AA152" s="9"/>
    </row>
    <row r="153" spans="1:28" ht="14.7" customHeight="1" x14ac:dyDescent="0.2">
      <c r="A153" s="3"/>
      <c r="B153" s="116"/>
      <c r="C153" s="44" t="s">
        <v>251</v>
      </c>
      <c r="D153" s="56" t="s">
        <v>388</v>
      </c>
      <c r="E153" s="56"/>
      <c r="F153" s="56"/>
      <c r="G153" s="162"/>
      <c r="H153" s="11"/>
      <c r="I153" s="11"/>
      <c r="J153" s="11"/>
      <c r="K153" s="11"/>
      <c r="L153" s="11"/>
      <c r="M153" s="11"/>
      <c r="N153" s="11"/>
      <c r="O153" s="11"/>
      <c r="P153" s="11"/>
      <c r="Q153" s="11"/>
      <c r="R153" s="11"/>
      <c r="S153" s="11"/>
      <c r="T153" s="11"/>
      <c r="U153" s="15"/>
      <c r="V153" s="79"/>
      <c r="W153" s="9"/>
      <c r="X153" s="9"/>
      <c r="Y153" s="9"/>
      <c r="Z153" s="9"/>
      <c r="AA153" s="9"/>
    </row>
    <row r="154" spans="1:28" ht="14.7" customHeight="1" x14ac:dyDescent="0.2">
      <c r="A154" s="3"/>
      <c r="B154" s="116"/>
      <c r="C154" s="78" t="s">
        <v>252</v>
      </c>
      <c r="D154" s="56" t="s">
        <v>372</v>
      </c>
      <c r="E154" s="56"/>
      <c r="F154" s="56"/>
      <c r="G154" s="162"/>
      <c r="H154" s="11"/>
      <c r="I154" s="11"/>
      <c r="J154" s="11"/>
      <c r="K154" s="11"/>
      <c r="L154" s="11"/>
      <c r="M154" s="11"/>
      <c r="N154" s="11"/>
      <c r="O154" s="11"/>
      <c r="P154" s="11"/>
      <c r="Q154" s="11"/>
      <c r="R154" s="11"/>
      <c r="S154" s="11"/>
      <c r="T154" s="11"/>
      <c r="U154" s="15"/>
      <c r="V154" s="79"/>
      <c r="W154" s="9"/>
      <c r="X154" s="9"/>
      <c r="Y154" s="9"/>
      <c r="Z154" s="9"/>
      <c r="AA154" s="9"/>
    </row>
    <row r="155" spans="1:28" ht="14.7" customHeight="1" x14ac:dyDescent="0.2">
      <c r="A155" s="3"/>
      <c r="B155" s="116"/>
      <c r="C155" s="78" t="s">
        <v>252</v>
      </c>
      <c r="D155" s="56" t="s">
        <v>152</v>
      </c>
      <c r="E155" s="56"/>
      <c r="F155" s="56"/>
      <c r="G155" s="32"/>
      <c r="H155" s="11"/>
      <c r="I155" s="11"/>
      <c r="J155" s="11"/>
      <c r="K155" s="11"/>
      <c r="L155" s="11"/>
      <c r="M155" s="11"/>
      <c r="N155" s="11"/>
      <c r="O155" s="11"/>
      <c r="P155" s="11"/>
      <c r="Q155" s="11"/>
      <c r="R155" s="11"/>
      <c r="S155" s="11"/>
      <c r="T155" s="11"/>
      <c r="U155" s="15"/>
      <c r="V155" s="79"/>
      <c r="W155" s="9"/>
      <c r="X155" s="9"/>
      <c r="Y155" s="9"/>
      <c r="Z155" s="9"/>
      <c r="AA155" s="9"/>
    </row>
    <row r="156" spans="1:28" ht="14.7" customHeight="1" x14ac:dyDescent="0.2">
      <c r="A156" s="3"/>
      <c r="B156" s="116"/>
      <c r="C156" s="78" t="s">
        <v>252</v>
      </c>
      <c r="D156" s="56" t="s">
        <v>388</v>
      </c>
      <c r="E156" s="56"/>
      <c r="F156" s="56"/>
      <c r="G156" s="162"/>
      <c r="H156" s="11"/>
      <c r="I156" s="11"/>
      <c r="J156" s="11"/>
      <c r="K156" s="11"/>
      <c r="L156" s="11"/>
      <c r="M156" s="11"/>
      <c r="N156" s="11"/>
      <c r="O156" s="11"/>
      <c r="P156" s="11"/>
      <c r="Q156" s="11"/>
      <c r="R156" s="11"/>
      <c r="S156" s="11"/>
      <c r="T156" s="11"/>
      <c r="U156" s="15"/>
      <c r="V156" s="79"/>
      <c r="W156" s="9"/>
      <c r="X156" s="9"/>
      <c r="Y156" s="9"/>
      <c r="Z156" s="9"/>
      <c r="AA156" s="9"/>
    </row>
    <row r="157" spans="1:28" ht="14.7" customHeight="1" x14ac:dyDescent="0.2">
      <c r="A157" s="3"/>
      <c r="B157" s="116"/>
      <c r="C157" s="78" t="s">
        <v>252</v>
      </c>
      <c r="D157" s="56" t="s">
        <v>34</v>
      </c>
      <c r="E157" s="56"/>
      <c r="F157" s="56"/>
      <c r="G157" s="32"/>
      <c r="H157" s="11"/>
      <c r="I157" s="11"/>
      <c r="J157" s="11"/>
      <c r="K157" s="11"/>
      <c r="L157" s="11"/>
      <c r="M157" s="11"/>
      <c r="N157" s="11"/>
      <c r="O157" s="11"/>
      <c r="P157" s="11"/>
      <c r="Q157" s="11"/>
      <c r="R157" s="11"/>
      <c r="S157" s="11"/>
      <c r="T157" s="11"/>
      <c r="U157" s="15"/>
      <c r="V157" s="79"/>
      <c r="W157" s="9"/>
      <c r="X157" s="9"/>
      <c r="Y157" s="9"/>
      <c r="Z157" s="9"/>
      <c r="AA157" s="9"/>
    </row>
    <row r="158" spans="1:28" ht="14.7" customHeight="1" x14ac:dyDescent="0.2">
      <c r="A158" s="3"/>
      <c r="B158" s="116"/>
      <c r="C158" s="78" t="s">
        <v>252</v>
      </c>
      <c r="D158" s="56" t="s">
        <v>35</v>
      </c>
      <c r="E158" s="56"/>
      <c r="F158" s="56"/>
      <c r="G158" s="32"/>
      <c r="H158" s="11"/>
      <c r="I158" s="11"/>
      <c r="J158" s="11"/>
      <c r="K158" s="11"/>
      <c r="L158" s="11"/>
      <c r="M158" s="11"/>
      <c r="N158" s="11"/>
      <c r="O158" s="11"/>
      <c r="P158" s="11"/>
      <c r="Q158" s="11"/>
      <c r="R158" s="11"/>
      <c r="S158" s="11"/>
      <c r="T158" s="11"/>
      <c r="U158" s="15"/>
      <c r="V158" s="79"/>
      <c r="W158" s="9"/>
      <c r="X158" s="9"/>
      <c r="Y158" s="9"/>
      <c r="Z158" s="9"/>
      <c r="AA158" s="9"/>
    </row>
    <row r="159" spans="1:28" ht="14.7" customHeight="1" x14ac:dyDescent="0.2">
      <c r="A159" s="3"/>
      <c r="B159" s="116"/>
      <c r="C159" s="78" t="s">
        <v>252</v>
      </c>
      <c r="D159" s="56" t="s">
        <v>398</v>
      </c>
      <c r="E159" s="56"/>
      <c r="F159" s="56"/>
      <c r="G159" s="32"/>
      <c r="H159" s="11"/>
      <c r="I159" s="11"/>
      <c r="J159" s="11"/>
      <c r="K159" s="11"/>
      <c r="L159" s="11"/>
      <c r="M159" s="11"/>
      <c r="N159" s="11"/>
      <c r="O159" s="11"/>
      <c r="P159" s="11"/>
      <c r="Q159" s="11"/>
      <c r="R159" s="11"/>
      <c r="S159" s="11"/>
      <c r="T159" s="11"/>
      <c r="U159" s="15"/>
      <c r="V159" s="79"/>
      <c r="W159" s="9"/>
      <c r="X159" s="9"/>
      <c r="Y159" s="9"/>
      <c r="Z159" s="9"/>
      <c r="AA159" s="9"/>
    </row>
    <row r="160" spans="1:28" ht="14.7" customHeight="1" x14ac:dyDescent="0.2">
      <c r="A160" s="3"/>
      <c r="B160" s="117"/>
      <c r="C160" s="78"/>
      <c r="D160" s="56"/>
      <c r="E160" s="56"/>
      <c r="F160" s="56"/>
      <c r="G160" s="32"/>
      <c r="H160" s="11"/>
      <c r="I160" s="11"/>
      <c r="J160" s="11"/>
      <c r="K160" s="11"/>
      <c r="L160" s="11"/>
      <c r="M160" s="11"/>
      <c r="N160" s="11"/>
      <c r="O160" s="11"/>
      <c r="P160" s="11"/>
      <c r="Q160" s="11"/>
      <c r="R160" s="11"/>
      <c r="S160" s="11"/>
      <c r="T160" s="11"/>
      <c r="U160" s="15"/>
      <c r="V160" s="79"/>
      <c r="W160" s="9"/>
      <c r="X160" s="9"/>
      <c r="Y160" s="9"/>
      <c r="Z160" s="9"/>
      <c r="AA160" s="9"/>
      <c r="AB160" s="95"/>
    </row>
    <row r="161" spans="1:28" s="95" customFormat="1" ht="4.2" customHeight="1" thickBot="1" x14ac:dyDescent="0.25">
      <c r="A161" s="3"/>
      <c r="B161" s="90"/>
      <c r="C161" s="80"/>
      <c r="D161" s="81"/>
      <c r="E161" s="81"/>
      <c r="F161" s="81"/>
      <c r="G161" s="82"/>
      <c r="H161" s="82"/>
      <c r="I161" s="82"/>
      <c r="J161" s="82"/>
      <c r="K161" s="82"/>
      <c r="L161" s="82"/>
      <c r="M161" s="82"/>
      <c r="N161" s="82"/>
      <c r="O161" s="82"/>
      <c r="P161" s="82"/>
      <c r="Q161" s="82"/>
      <c r="R161" s="82"/>
      <c r="S161" s="82"/>
      <c r="T161" s="82"/>
      <c r="U161" s="80"/>
      <c r="V161" s="83"/>
      <c r="W161" s="9"/>
      <c r="X161" s="9"/>
      <c r="Y161" s="9"/>
      <c r="Z161" s="9"/>
      <c r="AA161" s="9"/>
    </row>
    <row r="162" spans="1:28" s="95" customFormat="1" ht="4.95" customHeight="1" x14ac:dyDescent="0.2">
      <c r="A162" s="7"/>
      <c r="B162" s="6"/>
      <c r="C162" s="16"/>
      <c r="D162" s="20"/>
      <c r="E162" s="206"/>
      <c r="F162" s="206"/>
      <c r="G162" s="6"/>
      <c r="H162" s="6"/>
      <c r="I162" s="6"/>
      <c r="J162" s="6"/>
      <c r="K162" s="6"/>
      <c r="L162" s="6"/>
      <c r="M162" s="6"/>
      <c r="N162" s="6"/>
      <c r="O162" s="6"/>
      <c r="P162" s="6"/>
      <c r="Q162" s="6"/>
      <c r="R162" s="6"/>
      <c r="S162" s="6"/>
      <c r="T162" s="6"/>
      <c r="U162" s="16"/>
      <c r="V162" s="9"/>
      <c r="W162" s="9"/>
      <c r="X162" s="9"/>
      <c r="Y162" s="9"/>
      <c r="Z162" s="9"/>
      <c r="AA162" s="9"/>
      <c r="AB162" s="5"/>
    </row>
    <row r="163" spans="1:28" ht="15" thickBot="1" x14ac:dyDescent="0.25">
      <c r="A163" s="7"/>
      <c r="B163" s="6"/>
      <c r="C163" s="3"/>
      <c r="D163" s="26"/>
      <c r="E163" s="26"/>
      <c r="F163" s="26"/>
      <c r="G163" s="3"/>
      <c r="H163" s="3"/>
      <c r="I163" s="3"/>
      <c r="J163" s="3"/>
      <c r="K163" s="3"/>
      <c r="L163" s="3"/>
      <c r="M163" s="3"/>
      <c r="N163" s="3"/>
      <c r="O163" s="3"/>
      <c r="P163" s="3"/>
      <c r="Q163" s="3"/>
      <c r="R163" s="3"/>
      <c r="S163" s="3"/>
      <c r="T163" s="3"/>
      <c r="U163" s="9"/>
      <c r="V163" s="9"/>
      <c r="W163" s="9"/>
      <c r="X163" s="9"/>
      <c r="Y163" s="9"/>
      <c r="Z163" s="9"/>
      <c r="AA163" s="9"/>
    </row>
    <row r="164" spans="1:28" ht="15" thickBot="1" x14ac:dyDescent="0.25">
      <c r="A164" s="3"/>
      <c r="B164" s="229"/>
      <c r="C164" s="278" t="s">
        <v>207</v>
      </c>
      <c r="D164" s="230" t="s">
        <v>209</v>
      </c>
      <c r="E164" s="230"/>
      <c r="F164" s="230"/>
      <c r="G164" s="230"/>
      <c r="H164" s="231"/>
      <c r="I164" s="231"/>
      <c r="J164" s="231"/>
      <c r="K164" s="231"/>
      <c r="L164" s="231"/>
      <c r="M164" s="231"/>
      <c r="N164" s="231"/>
      <c r="O164" s="231"/>
      <c r="P164" s="231"/>
      <c r="Q164" s="231"/>
      <c r="R164" s="231"/>
      <c r="S164" s="231"/>
      <c r="T164" s="231"/>
      <c r="U164" s="232"/>
      <c r="V164" s="232"/>
      <c r="W164" s="232"/>
      <c r="X164" s="232"/>
      <c r="Y164" s="232"/>
      <c r="Z164" s="232"/>
      <c r="AA164" s="232"/>
    </row>
    <row r="165" spans="1:28" ht="4.2" customHeight="1" thickTop="1" x14ac:dyDescent="0.2">
      <c r="A165" s="3"/>
      <c r="B165" s="124"/>
      <c r="C165" s="122"/>
      <c r="D165" s="122"/>
      <c r="E165" s="122"/>
      <c r="F165" s="122"/>
      <c r="G165" s="122"/>
      <c r="H165" s="96"/>
      <c r="I165" s="96"/>
      <c r="J165" s="96"/>
      <c r="K165" s="96"/>
      <c r="L165" s="96"/>
      <c r="M165" s="96"/>
      <c r="N165" s="96"/>
      <c r="O165" s="96"/>
      <c r="P165" s="96"/>
      <c r="Q165" s="96"/>
      <c r="R165" s="96"/>
      <c r="S165" s="96"/>
      <c r="T165" s="96"/>
      <c r="U165" s="97"/>
      <c r="V165" s="97"/>
      <c r="W165" s="97"/>
      <c r="X165" s="97"/>
      <c r="Y165" s="97"/>
      <c r="Z165" s="97"/>
      <c r="AA165" s="97"/>
    </row>
    <row r="166" spans="1:28" ht="14.7" customHeight="1" x14ac:dyDescent="0.2">
      <c r="A166" s="3"/>
      <c r="B166" s="115"/>
      <c r="C166" s="665" t="s">
        <v>212</v>
      </c>
      <c r="D166" s="126" t="str">
        <f>""&amp;$E$14&amp;"とは、建設業法別表第1に掲げる工事の種類をいう。"</f>
        <v>土木一式工事とは、建設業法別表第1に掲げる工事の種類をいう。</v>
      </c>
      <c r="E166" s="126"/>
      <c r="F166" s="126"/>
      <c r="G166" s="11"/>
      <c r="H166" s="11"/>
      <c r="I166" s="11"/>
      <c r="J166" s="11"/>
      <c r="K166" s="11"/>
      <c r="L166" s="11"/>
      <c r="M166" s="11"/>
      <c r="N166" s="11"/>
      <c r="O166" s="11"/>
      <c r="P166" s="11"/>
      <c r="Q166" s="11"/>
      <c r="R166" s="11"/>
      <c r="S166" s="11"/>
      <c r="T166" s="11"/>
      <c r="U166" s="15"/>
      <c r="V166" s="15"/>
      <c r="W166" s="15"/>
      <c r="X166" s="15"/>
      <c r="Y166" s="15"/>
      <c r="Z166" s="15"/>
      <c r="AA166" s="15"/>
    </row>
    <row r="167" spans="1:28" ht="14.7" customHeight="1" x14ac:dyDescent="0.2">
      <c r="A167" s="3"/>
      <c r="B167" s="116"/>
      <c r="C167" s="666"/>
      <c r="D167" s="56" t="str">
        <f>"同規模工事とは、契約金額"&amp;TEXT($E$16,"##,###")&amp;"万円以上の"&amp;$E$14&amp;"とする。"</f>
        <v>同規模工事とは、契約金額5,000万円以上の土木一式工事とする。</v>
      </c>
      <c r="E167" s="56"/>
      <c r="F167" s="56"/>
      <c r="G167" s="11"/>
      <c r="H167" s="11"/>
      <c r="I167" s="11"/>
      <c r="J167" s="11"/>
      <c r="K167" s="11"/>
      <c r="L167" s="11"/>
      <c r="M167" s="11"/>
      <c r="N167" s="11"/>
      <c r="O167" s="11"/>
      <c r="P167" s="11"/>
      <c r="Q167" s="11"/>
      <c r="R167" s="11"/>
      <c r="S167" s="11"/>
      <c r="T167" s="11"/>
      <c r="U167" s="15"/>
      <c r="V167" s="15"/>
      <c r="W167" s="15"/>
      <c r="X167" s="15"/>
      <c r="Y167" s="15"/>
      <c r="Z167" s="15"/>
      <c r="AA167" s="15"/>
    </row>
    <row r="168" spans="1:28" ht="14.7" customHeight="1" x14ac:dyDescent="0.2">
      <c r="A168" s="3"/>
      <c r="B168" s="116"/>
      <c r="C168" s="666"/>
      <c r="D168" s="56" t="s">
        <v>348</v>
      </c>
      <c r="E168" s="56"/>
      <c r="F168" s="56"/>
      <c r="G168" s="11"/>
      <c r="H168" s="11"/>
      <c r="I168" s="11"/>
      <c r="J168" s="11"/>
      <c r="K168" s="11"/>
      <c r="L168" s="11"/>
      <c r="M168" s="11"/>
      <c r="N168" s="11"/>
      <c r="O168" s="11"/>
      <c r="P168" s="11"/>
      <c r="Q168" s="11"/>
      <c r="R168" s="11"/>
      <c r="S168" s="11"/>
      <c r="T168" s="11"/>
      <c r="U168" s="15"/>
      <c r="V168" s="15"/>
      <c r="W168" s="15"/>
      <c r="X168" s="15"/>
      <c r="Y168" s="15"/>
      <c r="Z168" s="15"/>
      <c r="AA168" s="15"/>
    </row>
    <row r="169" spans="1:28" ht="14.7" customHeight="1" x14ac:dyDescent="0.2">
      <c r="A169" s="3"/>
      <c r="B169" s="116"/>
      <c r="C169" s="666"/>
      <c r="D169" s="56" t="s">
        <v>21</v>
      </c>
      <c r="E169" s="56"/>
      <c r="F169" s="56"/>
      <c r="G169" s="11"/>
      <c r="H169" s="11"/>
      <c r="I169" s="11"/>
      <c r="J169" s="11"/>
      <c r="K169" s="11"/>
      <c r="L169" s="11"/>
      <c r="M169" s="11"/>
      <c r="N169" s="11"/>
      <c r="O169" s="11"/>
      <c r="P169" s="11"/>
      <c r="Q169" s="11"/>
      <c r="R169" s="11"/>
      <c r="S169" s="11"/>
      <c r="T169" s="11"/>
      <c r="U169" s="15"/>
      <c r="V169" s="15"/>
      <c r="W169" s="15"/>
      <c r="X169" s="15"/>
      <c r="Y169" s="15"/>
      <c r="Z169" s="15"/>
      <c r="AA169" s="15"/>
    </row>
    <row r="170" spans="1:28" ht="14.7" customHeight="1" x14ac:dyDescent="0.2">
      <c r="A170" s="3"/>
      <c r="B170" s="116"/>
      <c r="C170" s="666"/>
      <c r="D170" s="56" t="s">
        <v>346</v>
      </c>
      <c r="E170" s="56"/>
      <c r="F170" s="56"/>
      <c r="G170" s="11"/>
      <c r="H170" s="11"/>
      <c r="I170" s="11"/>
      <c r="J170" s="11"/>
      <c r="K170" s="11"/>
      <c r="L170" s="11"/>
      <c r="M170" s="11"/>
      <c r="N170" s="11"/>
      <c r="O170" s="11"/>
      <c r="P170" s="11"/>
      <c r="Q170" s="11"/>
      <c r="R170" s="11"/>
      <c r="S170" s="11"/>
      <c r="T170" s="11"/>
      <c r="U170" s="15"/>
      <c r="V170" s="15"/>
      <c r="W170" s="15"/>
      <c r="X170" s="15"/>
      <c r="Y170" s="15"/>
      <c r="Z170" s="15"/>
      <c r="AA170" s="15"/>
    </row>
    <row r="171" spans="1:28" ht="29.4" customHeight="1" x14ac:dyDescent="0.45">
      <c r="A171" s="3"/>
      <c r="B171" s="116"/>
      <c r="C171" s="665" t="s">
        <v>217</v>
      </c>
      <c r="D171" s="663" t="s">
        <v>349</v>
      </c>
      <c r="E171" s="664"/>
      <c r="F171" s="664"/>
      <c r="G171" s="664"/>
      <c r="H171" s="664"/>
      <c r="I171" s="664"/>
      <c r="J171" s="664"/>
      <c r="K171" s="664"/>
      <c r="L171" s="664"/>
      <c r="M171" s="664"/>
      <c r="N171" s="664"/>
      <c r="O171" s="664"/>
      <c r="P171" s="664"/>
      <c r="Q171" s="664"/>
      <c r="R171" s="664"/>
      <c r="S171" s="664"/>
      <c r="T171" s="664"/>
      <c r="U171" s="664"/>
      <c r="V171" s="664"/>
      <c r="W171" s="15"/>
      <c r="X171" s="15"/>
      <c r="Y171" s="15"/>
      <c r="Z171" s="15"/>
      <c r="AA171" s="15"/>
    </row>
    <row r="172" spans="1:28" ht="14.7" customHeight="1" x14ac:dyDescent="0.2">
      <c r="A172" s="3"/>
      <c r="B172" s="116"/>
      <c r="C172" s="665"/>
      <c r="D172" s="56" t="s">
        <v>350</v>
      </c>
      <c r="E172" s="56"/>
      <c r="F172" s="56"/>
      <c r="G172" s="11"/>
      <c r="H172" s="11"/>
      <c r="I172" s="11"/>
      <c r="J172" s="11"/>
      <c r="K172" s="11"/>
      <c r="L172" s="11"/>
      <c r="M172" s="11"/>
      <c r="N172" s="11"/>
      <c r="O172" s="11"/>
      <c r="P172" s="11"/>
      <c r="Q172" s="11"/>
      <c r="R172" s="11"/>
      <c r="S172" s="11"/>
      <c r="T172" s="11"/>
      <c r="U172" s="15"/>
      <c r="V172" s="15"/>
      <c r="W172" s="15"/>
      <c r="X172" s="15"/>
      <c r="Y172" s="15"/>
      <c r="Z172" s="15"/>
      <c r="AA172" s="15"/>
    </row>
    <row r="173" spans="1:28" ht="14.7" customHeight="1" x14ac:dyDescent="0.2">
      <c r="A173" s="3"/>
      <c r="B173" s="116"/>
      <c r="C173" s="666"/>
      <c r="D173" s="56" t="s">
        <v>352</v>
      </c>
      <c r="E173" s="56"/>
      <c r="F173" s="56"/>
      <c r="G173" s="11"/>
      <c r="H173" s="11"/>
      <c r="I173" s="11"/>
      <c r="J173" s="11"/>
      <c r="K173" s="11"/>
      <c r="L173" s="11"/>
      <c r="M173" s="11"/>
      <c r="N173" s="11"/>
      <c r="O173" s="11"/>
      <c r="P173" s="11"/>
      <c r="Q173" s="11"/>
      <c r="R173" s="11"/>
      <c r="S173" s="11"/>
      <c r="T173" s="11"/>
      <c r="U173" s="15"/>
      <c r="V173" s="15"/>
      <c r="W173" s="15"/>
      <c r="X173" s="15"/>
      <c r="Y173" s="15"/>
      <c r="Z173" s="15"/>
      <c r="AA173" s="15"/>
    </row>
    <row r="174" spans="1:28" ht="14.7" customHeight="1" x14ac:dyDescent="0.2">
      <c r="A174" s="3"/>
      <c r="B174" s="116"/>
      <c r="C174" s="666"/>
      <c r="D174" s="56" t="s">
        <v>354</v>
      </c>
      <c r="E174" s="56"/>
      <c r="F174" s="56"/>
      <c r="G174" s="11"/>
      <c r="H174" s="11"/>
      <c r="I174" s="11"/>
      <c r="J174" s="11"/>
      <c r="K174" s="11"/>
      <c r="L174" s="11"/>
      <c r="M174" s="11"/>
      <c r="N174" s="11"/>
      <c r="O174" s="11"/>
      <c r="P174" s="11"/>
      <c r="Q174" s="11"/>
      <c r="R174" s="11"/>
      <c r="S174" s="11"/>
      <c r="T174" s="11"/>
      <c r="U174" s="15"/>
      <c r="V174" s="15"/>
      <c r="W174" s="15"/>
      <c r="X174" s="15"/>
      <c r="Y174" s="15"/>
      <c r="Z174" s="15"/>
      <c r="AA174" s="15"/>
    </row>
    <row r="175" spans="1:28" ht="14.7" customHeight="1" x14ac:dyDescent="0.2">
      <c r="A175" s="3"/>
      <c r="B175" s="116"/>
      <c r="C175" s="666"/>
      <c r="D175" s="56" t="s">
        <v>355</v>
      </c>
      <c r="E175" s="56"/>
      <c r="F175" s="56"/>
      <c r="G175" s="11"/>
      <c r="H175" s="11"/>
      <c r="I175" s="11"/>
      <c r="J175" s="11"/>
      <c r="K175" s="11"/>
      <c r="L175" s="11"/>
      <c r="M175" s="11"/>
      <c r="N175" s="11"/>
      <c r="O175" s="11"/>
      <c r="P175" s="11"/>
      <c r="Q175" s="11"/>
      <c r="R175" s="11"/>
      <c r="S175" s="11"/>
      <c r="T175" s="11"/>
      <c r="U175" s="15"/>
      <c r="V175" s="15"/>
      <c r="W175" s="15"/>
      <c r="X175" s="15"/>
      <c r="Y175" s="15"/>
      <c r="Z175" s="15"/>
      <c r="AA175" s="15"/>
    </row>
    <row r="176" spans="1:28" ht="14.7" customHeight="1" x14ac:dyDescent="0.2">
      <c r="A176" s="3"/>
      <c r="B176" s="116"/>
      <c r="C176" s="666"/>
      <c r="D176" s="56" t="s">
        <v>356</v>
      </c>
      <c r="E176" s="56"/>
      <c r="F176" s="56"/>
      <c r="G176" s="11"/>
      <c r="H176" s="11"/>
      <c r="I176" s="11"/>
      <c r="J176" s="11"/>
      <c r="K176" s="11"/>
      <c r="L176" s="11"/>
      <c r="M176" s="11"/>
      <c r="N176" s="11"/>
      <c r="O176" s="11"/>
      <c r="P176" s="11"/>
      <c r="Q176" s="11"/>
      <c r="R176" s="11"/>
      <c r="S176" s="11"/>
      <c r="T176" s="11"/>
      <c r="U176" s="15"/>
      <c r="V176" s="15"/>
      <c r="W176" s="15"/>
      <c r="X176" s="15"/>
      <c r="Y176" s="15"/>
      <c r="Z176" s="15"/>
      <c r="AA176" s="15"/>
    </row>
    <row r="177" spans="1:28" ht="14.7" customHeight="1" x14ac:dyDescent="0.2">
      <c r="A177" s="3"/>
      <c r="B177" s="116"/>
      <c r="C177" s="666"/>
      <c r="D177" s="56" t="s">
        <v>63</v>
      </c>
      <c r="E177" s="56"/>
      <c r="F177" s="56"/>
      <c r="G177" s="11"/>
      <c r="H177" s="11"/>
      <c r="I177" s="11"/>
      <c r="J177" s="11"/>
      <c r="K177" s="11"/>
      <c r="L177" s="11"/>
      <c r="M177" s="11"/>
      <c r="N177" s="11"/>
      <c r="O177" s="11"/>
      <c r="P177" s="11"/>
      <c r="Q177" s="11"/>
      <c r="R177" s="11"/>
      <c r="S177" s="11"/>
      <c r="T177" s="11"/>
      <c r="U177" s="15"/>
      <c r="V177" s="15"/>
      <c r="W177" s="15"/>
      <c r="X177" s="15"/>
      <c r="Y177" s="15"/>
      <c r="Z177" s="15"/>
      <c r="AA177" s="15"/>
    </row>
    <row r="178" spans="1:28" ht="14.7" customHeight="1" x14ac:dyDescent="0.2">
      <c r="A178" s="3"/>
      <c r="B178" s="116"/>
      <c r="C178" s="666"/>
      <c r="D178" s="56" t="s">
        <v>22</v>
      </c>
      <c r="E178" s="56"/>
      <c r="F178" s="56"/>
      <c r="G178" s="11"/>
      <c r="H178" s="11"/>
      <c r="I178" s="11"/>
      <c r="J178" s="11"/>
      <c r="K178" s="11"/>
      <c r="L178" s="11"/>
      <c r="M178" s="11"/>
      <c r="N178" s="11"/>
      <c r="O178" s="11"/>
      <c r="P178" s="11"/>
      <c r="Q178" s="11"/>
      <c r="R178" s="11"/>
      <c r="S178" s="11"/>
      <c r="T178" s="11"/>
      <c r="U178" s="15"/>
      <c r="V178" s="15"/>
      <c r="W178" s="15"/>
      <c r="X178" s="15"/>
      <c r="Y178" s="15"/>
      <c r="Z178" s="15"/>
      <c r="AA178" s="15"/>
    </row>
    <row r="179" spans="1:28" ht="14.7" customHeight="1" x14ac:dyDescent="0.2">
      <c r="A179" s="3"/>
      <c r="B179" s="116"/>
      <c r="C179" s="666"/>
      <c r="D179" s="56" t="s">
        <v>64</v>
      </c>
      <c r="E179" s="56"/>
      <c r="F179" s="56"/>
      <c r="G179" s="11"/>
      <c r="H179" s="11"/>
      <c r="I179" s="11"/>
      <c r="J179" s="11"/>
      <c r="K179" s="11"/>
      <c r="L179" s="11"/>
      <c r="M179" s="11"/>
      <c r="N179" s="11"/>
      <c r="O179" s="11"/>
      <c r="P179" s="11"/>
      <c r="Q179" s="11"/>
      <c r="R179" s="11"/>
      <c r="S179" s="11"/>
      <c r="T179" s="11"/>
      <c r="U179" s="15"/>
      <c r="V179" s="15"/>
      <c r="W179" s="15"/>
      <c r="X179" s="15"/>
      <c r="Y179" s="15"/>
      <c r="Z179" s="15"/>
      <c r="AA179" s="15"/>
    </row>
    <row r="180" spans="1:28" ht="14.7" customHeight="1" x14ac:dyDescent="0.2">
      <c r="A180" s="3"/>
      <c r="B180" s="116"/>
      <c r="C180" s="666"/>
      <c r="D180" s="240" t="s">
        <v>139</v>
      </c>
      <c r="E180" s="56"/>
      <c r="F180" s="56"/>
      <c r="G180" s="11"/>
      <c r="H180" s="11"/>
      <c r="I180" s="11"/>
      <c r="J180" s="11"/>
      <c r="K180" s="11"/>
      <c r="L180" s="11"/>
      <c r="M180" s="11"/>
      <c r="N180" s="11"/>
      <c r="O180" s="11"/>
      <c r="P180" s="11"/>
      <c r="Q180" s="11"/>
      <c r="R180" s="11"/>
      <c r="S180" s="11"/>
      <c r="T180" s="11"/>
      <c r="U180" s="15"/>
      <c r="V180" s="15"/>
      <c r="W180" s="15"/>
      <c r="X180" s="15"/>
      <c r="Y180" s="15"/>
      <c r="Z180" s="15"/>
      <c r="AA180" s="15"/>
    </row>
    <row r="181" spans="1:28" ht="14.7" customHeight="1" x14ac:dyDescent="0.2">
      <c r="A181" s="3"/>
      <c r="B181" s="116"/>
      <c r="C181" s="666"/>
      <c r="D181" s="240" t="s">
        <v>141</v>
      </c>
      <c r="E181" s="56"/>
      <c r="F181" s="56"/>
      <c r="G181" s="11"/>
      <c r="H181" s="11"/>
      <c r="I181" s="11"/>
      <c r="J181" s="11"/>
      <c r="K181" s="11"/>
      <c r="L181" s="11"/>
      <c r="M181" s="11"/>
      <c r="N181" s="11"/>
      <c r="O181" s="11"/>
      <c r="P181" s="11"/>
      <c r="Q181" s="11"/>
      <c r="R181" s="11"/>
      <c r="S181" s="11"/>
      <c r="T181" s="11"/>
      <c r="U181" s="15"/>
      <c r="V181" s="15"/>
      <c r="W181" s="15"/>
      <c r="X181" s="15"/>
      <c r="Y181" s="15"/>
      <c r="Z181" s="15"/>
      <c r="AA181" s="15"/>
    </row>
    <row r="182" spans="1:28" ht="14.7" customHeight="1" x14ac:dyDescent="0.2">
      <c r="A182" s="3"/>
      <c r="B182" s="116"/>
      <c r="C182" s="666"/>
      <c r="D182" s="240" t="s">
        <v>142</v>
      </c>
      <c r="E182" s="56"/>
      <c r="F182" s="56"/>
      <c r="G182" s="11"/>
      <c r="H182" s="11"/>
      <c r="I182" s="11"/>
      <c r="J182" s="11"/>
      <c r="K182" s="11"/>
      <c r="L182" s="11"/>
      <c r="M182" s="11"/>
      <c r="N182" s="11"/>
      <c r="O182" s="11"/>
      <c r="P182" s="11"/>
      <c r="Q182" s="11"/>
      <c r="R182" s="11"/>
      <c r="S182" s="11"/>
      <c r="T182" s="11"/>
      <c r="U182" s="15"/>
      <c r="V182" s="15"/>
      <c r="W182" s="15"/>
      <c r="X182" s="15"/>
      <c r="Y182" s="15"/>
      <c r="Z182" s="15"/>
      <c r="AA182" s="15"/>
    </row>
    <row r="183" spans="1:28" ht="14.7" customHeight="1" x14ac:dyDescent="0.2">
      <c r="A183" s="3"/>
      <c r="B183" s="116"/>
      <c r="C183" s="666"/>
      <c r="D183" s="240" t="s">
        <v>23</v>
      </c>
      <c r="E183" s="56"/>
      <c r="F183" s="56"/>
      <c r="G183" s="11"/>
      <c r="H183" s="11"/>
      <c r="I183" s="11"/>
      <c r="J183" s="11"/>
      <c r="K183" s="11"/>
      <c r="L183" s="11"/>
      <c r="M183" s="11"/>
      <c r="N183" s="11"/>
      <c r="O183" s="11"/>
      <c r="P183" s="11"/>
      <c r="Q183" s="11"/>
      <c r="R183" s="11"/>
      <c r="S183" s="11"/>
      <c r="T183" s="11"/>
      <c r="U183" s="15"/>
      <c r="V183" s="15"/>
      <c r="W183" s="15"/>
      <c r="X183" s="15"/>
      <c r="Y183" s="15"/>
      <c r="Z183" s="15"/>
      <c r="AA183" s="15"/>
    </row>
    <row r="184" spans="1:28" ht="14.7" customHeight="1" x14ac:dyDescent="0.2">
      <c r="A184" s="3"/>
      <c r="B184" s="116"/>
      <c r="C184" s="666"/>
      <c r="D184" s="240" t="s">
        <v>65</v>
      </c>
      <c r="E184" s="56"/>
      <c r="F184" s="56"/>
      <c r="G184" s="11"/>
      <c r="H184" s="11"/>
      <c r="I184" s="11"/>
      <c r="J184" s="11"/>
      <c r="K184" s="11"/>
      <c r="L184" s="11"/>
      <c r="M184" s="11"/>
      <c r="N184" s="11"/>
      <c r="O184" s="11"/>
      <c r="P184" s="11"/>
      <c r="Q184" s="11"/>
      <c r="R184" s="11"/>
      <c r="S184" s="11"/>
      <c r="T184" s="11"/>
      <c r="U184" s="15"/>
      <c r="V184" s="15"/>
      <c r="W184" s="15"/>
      <c r="X184" s="15"/>
      <c r="Y184" s="15"/>
      <c r="Z184" s="15"/>
      <c r="AA184" s="15"/>
    </row>
    <row r="185" spans="1:28" ht="14.7" customHeight="1" x14ac:dyDescent="0.2">
      <c r="A185" s="3"/>
      <c r="B185" s="116"/>
      <c r="C185" s="666"/>
      <c r="D185" s="240" t="str">
        <f>""&amp;$E$14&amp;"に関する1級国家資格又は2級国家資格の資格は、別紙による。"</f>
        <v>土木一式工事に関する1級国家資格又は2級国家資格の資格は、別紙による。</v>
      </c>
      <c r="E185" s="56"/>
      <c r="F185" s="56"/>
      <c r="G185" s="11"/>
      <c r="H185" s="11"/>
      <c r="I185" s="11"/>
      <c r="J185" s="11"/>
      <c r="K185" s="11"/>
      <c r="L185" s="11"/>
      <c r="M185" s="11"/>
      <c r="N185" s="11"/>
      <c r="O185" s="11"/>
      <c r="P185" s="11"/>
      <c r="Q185" s="11"/>
      <c r="R185" s="11"/>
      <c r="S185" s="11"/>
      <c r="T185" s="11"/>
      <c r="U185" s="15"/>
      <c r="V185" s="15"/>
      <c r="W185" s="15"/>
      <c r="X185" s="15"/>
      <c r="Y185" s="15"/>
      <c r="Z185" s="15"/>
      <c r="AA185" s="15"/>
      <c r="AB185" s="66"/>
    </row>
    <row r="186" spans="1:28" ht="14.7" customHeight="1" x14ac:dyDescent="0.2">
      <c r="A186" s="3"/>
      <c r="B186" s="116"/>
      <c r="C186" s="666"/>
      <c r="D186" s="240" t="s">
        <v>140</v>
      </c>
      <c r="E186" s="56"/>
      <c r="F186" s="56"/>
      <c r="G186" s="11"/>
      <c r="H186" s="11"/>
      <c r="I186" s="11"/>
      <c r="J186" s="11"/>
      <c r="K186" s="11"/>
      <c r="L186" s="11"/>
      <c r="M186" s="11"/>
      <c r="N186" s="11"/>
      <c r="O186" s="11"/>
      <c r="P186" s="11"/>
      <c r="Q186" s="11"/>
      <c r="R186" s="11"/>
      <c r="S186" s="11"/>
      <c r="T186" s="11"/>
      <c r="U186" s="15"/>
      <c r="V186" s="15"/>
      <c r="W186" s="15"/>
      <c r="X186" s="15"/>
      <c r="Y186" s="15"/>
      <c r="Z186" s="15"/>
      <c r="AA186" s="15"/>
      <c r="AB186" s="66"/>
    </row>
    <row r="187" spans="1:28" s="66" customFormat="1" ht="4.2" customHeight="1" thickBot="1" x14ac:dyDescent="0.25">
      <c r="A187" s="3"/>
      <c r="B187" s="90"/>
      <c r="C187" s="125"/>
      <c r="D187" s="46"/>
      <c r="E187" s="46"/>
      <c r="F187" s="46"/>
      <c r="G187" s="82"/>
      <c r="H187" s="82"/>
      <c r="I187" s="82"/>
      <c r="J187" s="82"/>
      <c r="K187" s="82"/>
      <c r="L187" s="82"/>
      <c r="M187" s="82"/>
      <c r="N187" s="82"/>
      <c r="O187" s="82"/>
      <c r="P187" s="82"/>
      <c r="Q187" s="82"/>
      <c r="R187" s="82"/>
      <c r="S187" s="82"/>
      <c r="T187" s="82"/>
      <c r="U187" s="80"/>
      <c r="V187" s="80"/>
      <c r="W187" s="80"/>
      <c r="X187" s="80"/>
      <c r="Y187" s="80"/>
      <c r="Z187" s="80"/>
      <c r="AA187" s="80"/>
    </row>
    <row r="188" spans="1:28" s="66" customFormat="1" ht="4.95" customHeight="1" x14ac:dyDescent="0.2">
      <c r="A188" s="94"/>
      <c r="B188" s="1"/>
      <c r="C188" s="1"/>
      <c r="D188" s="127"/>
      <c r="E188" s="127"/>
      <c r="F188" s="127"/>
      <c r="G188" s="1"/>
      <c r="H188" s="1"/>
      <c r="I188" s="1"/>
      <c r="J188" s="1"/>
      <c r="K188" s="1"/>
      <c r="L188" s="1"/>
      <c r="M188" s="1"/>
      <c r="N188" s="1"/>
      <c r="O188" s="1"/>
      <c r="P188" s="1"/>
      <c r="Q188" s="1"/>
      <c r="R188" s="1"/>
      <c r="S188" s="1"/>
      <c r="T188" s="1"/>
      <c r="U188" s="2"/>
      <c r="V188" s="2"/>
      <c r="W188" s="2"/>
      <c r="X188" s="9"/>
      <c r="Y188" s="9"/>
      <c r="Z188" s="9"/>
      <c r="AA188" s="9"/>
      <c r="AB188" s="5"/>
    </row>
    <row r="189" spans="1:28" ht="15" thickBot="1" x14ac:dyDescent="0.25">
      <c r="A189" s="94"/>
      <c r="B189" s="6"/>
      <c r="C189" s="3"/>
      <c r="D189" s="9"/>
      <c r="E189" s="9"/>
      <c r="F189" s="9"/>
      <c r="G189" s="3"/>
      <c r="H189" s="3"/>
      <c r="I189" s="3"/>
      <c r="J189" s="3"/>
      <c r="K189" s="3"/>
      <c r="L189" s="3"/>
      <c r="M189" s="3"/>
      <c r="N189" s="3"/>
      <c r="O189" s="3"/>
      <c r="P189" s="3"/>
      <c r="Q189" s="3"/>
      <c r="R189" s="3"/>
      <c r="S189" s="3"/>
      <c r="T189" s="3"/>
      <c r="U189" s="9"/>
      <c r="V189" s="9"/>
      <c r="W189" s="9"/>
      <c r="X189" s="9"/>
      <c r="Y189" s="9"/>
      <c r="Z189" s="9"/>
      <c r="AA189" s="9"/>
    </row>
    <row r="190" spans="1:28" ht="15" thickBot="1" x14ac:dyDescent="0.25">
      <c r="A190" s="3"/>
      <c r="B190" s="233"/>
      <c r="C190" s="234">
        <v>2</v>
      </c>
      <c r="D190" s="230" t="s">
        <v>99</v>
      </c>
      <c r="E190" s="230"/>
      <c r="F190" s="230"/>
      <c r="G190" s="235"/>
      <c r="H190" s="236"/>
      <c r="I190" s="236"/>
      <c r="J190" s="236"/>
      <c r="K190" s="236"/>
      <c r="L190" s="236"/>
      <c r="M190" s="236"/>
      <c r="N190" s="236"/>
      <c r="O190" s="236"/>
      <c r="P190" s="236"/>
      <c r="Q190" s="236"/>
      <c r="R190" s="236"/>
      <c r="S190" s="236"/>
      <c r="T190" s="236"/>
      <c r="U190" s="237"/>
      <c r="V190" s="237"/>
      <c r="W190" s="237"/>
      <c r="X190" s="237"/>
      <c r="Y190" s="237"/>
      <c r="Z190" s="237"/>
      <c r="AA190" s="237"/>
    </row>
    <row r="191" spans="1:28" ht="4.2" customHeight="1" thickTop="1" x14ac:dyDescent="0.2">
      <c r="A191" s="3"/>
      <c r="B191" s="129"/>
      <c r="C191" s="128"/>
      <c r="D191" s="122"/>
      <c r="E191" s="122"/>
      <c r="F191" s="122"/>
      <c r="G191" s="128"/>
      <c r="H191" s="65"/>
      <c r="I191" s="65"/>
      <c r="J191" s="65"/>
      <c r="K191" s="65"/>
      <c r="L191" s="65"/>
      <c r="M191" s="65"/>
      <c r="N191" s="65"/>
      <c r="O191" s="65"/>
      <c r="P191" s="65"/>
      <c r="Q191" s="130"/>
      <c r="R191" s="65"/>
      <c r="S191" s="65"/>
      <c r="T191" s="65"/>
      <c r="U191" s="108"/>
      <c r="V191" s="108"/>
      <c r="W191" s="108"/>
      <c r="X191" s="108"/>
      <c r="Y191" s="108"/>
      <c r="Z191" s="108"/>
      <c r="AA191" s="108"/>
    </row>
    <row r="192" spans="1:28" ht="14.7" customHeight="1" x14ac:dyDescent="0.2">
      <c r="A192" s="3"/>
      <c r="B192" s="115"/>
      <c r="C192" s="123" t="s">
        <v>216</v>
      </c>
      <c r="D192" s="56" t="s">
        <v>361</v>
      </c>
      <c r="E192" s="56"/>
      <c r="F192" s="56"/>
      <c r="G192" s="11"/>
      <c r="H192" s="11"/>
      <c r="I192" s="11"/>
      <c r="J192" s="11"/>
      <c r="K192" s="11"/>
      <c r="L192" s="11"/>
      <c r="M192" s="11"/>
      <c r="N192" s="11"/>
      <c r="O192" s="11"/>
      <c r="P192" s="11"/>
      <c r="Q192" s="11"/>
      <c r="R192" s="11"/>
      <c r="S192" s="11"/>
      <c r="T192" s="11"/>
      <c r="U192" s="15"/>
      <c r="V192" s="15"/>
      <c r="W192" s="15"/>
      <c r="X192" s="15"/>
      <c r="Y192" s="15"/>
      <c r="Z192" s="15"/>
      <c r="AA192" s="15"/>
    </row>
    <row r="193" spans="1:28" ht="14.7" customHeight="1" x14ac:dyDescent="0.2">
      <c r="A193" s="3"/>
      <c r="B193" s="116"/>
      <c r="C193" s="507" t="s">
        <v>216</v>
      </c>
      <c r="D193" s="56" t="str">
        <f>""&amp;$E$14&amp;"とは、建設業法別表第1に掲げる工事の種類をいう。"</f>
        <v>土木一式工事とは、建設業法別表第1に掲げる工事の種類をいう。</v>
      </c>
      <c r="E193" s="56"/>
      <c r="F193" s="56"/>
      <c r="G193" s="11"/>
      <c r="H193" s="11"/>
      <c r="I193" s="11"/>
      <c r="J193" s="11"/>
      <c r="K193" s="11"/>
      <c r="L193" s="11"/>
      <c r="M193" s="11"/>
      <c r="N193" s="11"/>
      <c r="O193" s="11"/>
      <c r="P193" s="11"/>
      <c r="Q193" s="11"/>
      <c r="R193" s="11"/>
      <c r="S193" s="11"/>
      <c r="T193" s="11"/>
      <c r="U193" s="15"/>
      <c r="V193" s="15"/>
      <c r="W193" s="15"/>
      <c r="X193" s="15"/>
      <c r="Y193" s="15"/>
      <c r="Z193" s="15"/>
      <c r="AA193" s="15"/>
    </row>
    <row r="194" spans="1:28" ht="14.7" customHeight="1" x14ac:dyDescent="0.2">
      <c r="A194" s="3"/>
      <c r="B194" s="116"/>
      <c r="C194" s="123" t="s">
        <v>216</v>
      </c>
      <c r="D194" s="56" t="s">
        <v>362</v>
      </c>
      <c r="E194" s="56"/>
      <c r="F194" s="56"/>
      <c r="G194" s="11"/>
      <c r="H194" s="11"/>
      <c r="I194" s="11"/>
      <c r="J194" s="11"/>
      <c r="K194" s="11"/>
      <c r="L194" s="11"/>
      <c r="M194" s="11"/>
      <c r="N194" s="11"/>
      <c r="O194" s="11"/>
      <c r="P194" s="11"/>
      <c r="Q194" s="11"/>
      <c r="R194" s="11"/>
      <c r="S194" s="11"/>
      <c r="T194" s="11"/>
      <c r="U194" s="15"/>
      <c r="V194" s="15"/>
      <c r="W194" s="15"/>
      <c r="X194" s="15"/>
      <c r="Y194" s="15"/>
      <c r="Z194" s="15"/>
      <c r="AA194" s="15"/>
    </row>
    <row r="195" spans="1:28" ht="14.7" customHeight="1" x14ac:dyDescent="0.2">
      <c r="A195" s="3"/>
      <c r="B195" s="116"/>
      <c r="C195" s="123" t="s">
        <v>216</v>
      </c>
      <c r="D195" s="56" t="s">
        <v>364</v>
      </c>
      <c r="E195" s="56"/>
      <c r="F195" s="56"/>
      <c r="G195" s="11"/>
      <c r="H195" s="11"/>
      <c r="I195" s="11"/>
      <c r="J195" s="11"/>
      <c r="K195" s="11"/>
      <c r="L195" s="11"/>
      <c r="M195" s="11"/>
      <c r="N195" s="11"/>
      <c r="O195" s="11"/>
      <c r="P195" s="11"/>
      <c r="Q195" s="11"/>
      <c r="R195" s="11"/>
      <c r="S195" s="11"/>
      <c r="T195" s="11"/>
      <c r="U195" s="15"/>
      <c r="V195" s="15"/>
      <c r="W195" s="15"/>
      <c r="X195" s="15"/>
      <c r="Y195" s="15"/>
      <c r="Z195" s="15"/>
      <c r="AA195" s="15"/>
    </row>
    <row r="196" spans="1:28" ht="14.7" customHeight="1" x14ac:dyDescent="0.2">
      <c r="A196" s="3"/>
      <c r="B196" s="116"/>
      <c r="C196" s="123" t="s">
        <v>216</v>
      </c>
      <c r="D196" s="56" t="s">
        <v>366</v>
      </c>
      <c r="E196" s="56"/>
      <c r="F196" s="56"/>
      <c r="G196" s="11"/>
      <c r="H196" s="11"/>
      <c r="I196" s="11"/>
      <c r="J196" s="11"/>
      <c r="K196" s="11"/>
      <c r="L196" s="11"/>
      <c r="M196" s="11"/>
      <c r="N196" s="11"/>
      <c r="O196" s="11"/>
      <c r="P196" s="11"/>
      <c r="Q196" s="11"/>
      <c r="R196" s="11"/>
      <c r="S196" s="11"/>
      <c r="T196" s="11"/>
      <c r="U196" s="15"/>
      <c r="V196" s="15"/>
      <c r="W196" s="15"/>
      <c r="X196" s="15"/>
      <c r="Y196" s="15"/>
      <c r="Z196" s="15"/>
      <c r="AA196" s="15"/>
    </row>
    <row r="197" spans="1:28" ht="14.7" customHeight="1" x14ac:dyDescent="0.2">
      <c r="A197" s="3"/>
      <c r="B197" s="116"/>
      <c r="C197" s="641" t="s">
        <v>220</v>
      </c>
      <c r="D197" s="56" t="s">
        <v>368</v>
      </c>
      <c r="E197" s="56"/>
      <c r="F197" s="56"/>
      <c r="G197" s="11"/>
      <c r="H197" s="11"/>
      <c r="I197" s="11"/>
      <c r="J197" s="11"/>
      <c r="K197" s="11"/>
      <c r="L197" s="11"/>
      <c r="M197" s="11"/>
      <c r="N197" s="11"/>
      <c r="O197" s="11"/>
      <c r="P197" s="11"/>
      <c r="Q197" s="11"/>
      <c r="R197" s="11"/>
      <c r="S197" s="11"/>
      <c r="T197" s="11"/>
      <c r="U197" s="15"/>
      <c r="V197" s="15"/>
      <c r="W197" s="15"/>
      <c r="X197" s="15"/>
      <c r="Y197" s="15"/>
      <c r="Z197" s="15"/>
      <c r="AA197" s="15"/>
    </row>
    <row r="198" spans="1:28" ht="14.7" customHeight="1" x14ac:dyDescent="0.2">
      <c r="A198" s="3"/>
      <c r="B198" s="116"/>
      <c r="C198" s="641"/>
      <c r="D198" s="56" t="s">
        <v>369</v>
      </c>
      <c r="E198" s="56"/>
      <c r="F198" s="56"/>
      <c r="G198" s="11"/>
      <c r="H198" s="11"/>
      <c r="I198" s="11"/>
      <c r="J198" s="11"/>
      <c r="K198" s="11"/>
      <c r="L198" s="11"/>
      <c r="M198" s="11"/>
      <c r="N198" s="11"/>
      <c r="O198" s="11"/>
      <c r="P198" s="11"/>
      <c r="Q198" s="11"/>
      <c r="R198" s="11"/>
      <c r="S198" s="11"/>
      <c r="T198" s="11"/>
      <c r="U198" s="15"/>
      <c r="V198" s="15"/>
      <c r="W198" s="15"/>
      <c r="X198" s="15"/>
      <c r="Y198" s="15"/>
      <c r="Z198" s="15"/>
      <c r="AA198" s="15"/>
    </row>
    <row r="199" spans="1:28" ht="14.7" customHeight="1" x14ac:dyDescent="0.2">
      <c r="A199" s="3"/>
      <c r="B199" s="116"/>
      <c r="C199" s="641"/>
      <c r="D199" s="56" t="s">
        <v>370</v>
      </c>
      <c r="E199" s="56"/>
      <c r="F199" s="56"/>
      <c r="G199" s="11"/>
      <c r="H199" s="11"/>
      <c r="I199" s="11"/>
      <c r="J199" s="11"/>
      <c r="K199" s="11"/>
      <c r="L199" s="11"/>
      <c r="M199" s="11"/>
      <c r="N199" s="11"/>
      <c r="O199" s="11"/>
      <c r="P199" s="11"/>
      <c r="Q199" s="11"/>
      <c r="R199" s="11"/>
      <c r="S199" s="11"/>
      <c r="T199" s="11"/>
      <c r="U199" s="15"/>
      <c r="V199" s="15"/>
      <c r="W199" s="15"/>
      <c r="X199" s="15"/>
      <c r="Y199" s="15"/>
      <c r="Z199" s="15"/>
      <c r="AA199" s="15"/>
    </row>
    <row r="200" spans="1:28" s="95" customFormat="1" ht="4.2" customHeight="1" thickBot="1" x14ac:dyDescent="0.25">
      <c r="A200" s="3"/>
      <c r="B200" s="90"/>
      <c r="C200" s="125"/>
      <c r="D200" s="131"/>
      <c r="E200" s="131"/>
      <c r="F200" s="131"/>
      <c r="G200" s="82"/>
      <c r="H200" s="82"/>
      <c r="I200" s="82"/>
      <c r="J200" s="82"/>
      <c r="K200" s="82"/>
      <c r="L200" s="82"/>
      <c r="M200" s="82"/>
      <c r="N200" s="82"/>
      <c r="O200" s="82"/>
      <c r="P200" s="82"/>
      <c r="Q200" s="82"/>
      <c r="R200" s="82"/>
      <c r="S200" s="82"/>
      <c r="T200" s="82"/>
      <c r="U200" s="80"/>
      <c r="V200" s="80"/>
      <c r="W200" s="80"/>
      <c r="X200" s="80"/>
      <c r="Y200" s="80"/>
      <c r="Z200" s="80"/>
      <c r="AA200" s="80"/>
    </row>
    <row r="201" spans="1:28" s="95" customFormat="1" ht="4.95" customHeight="1" x14ac:dyDescent="0.2">
      <c r="A201" s="7"/>
      <c r="B201" s="1"/>
      <c r="C201" s="132"/>
      <c r="D201" s="133"/>
      <c r="E201" s="133"/>
      <c r="F201" s="133"/>
      <c r="G201" s="6"/>
      <c r="H201" s="6"/>
      <c r="I201" s="6"/>
      <c r="J201" s="6"/>
      <c r="K201" s="6"/>
      <c r="L201" s="6"/>
      <c r="M201" s="6"/>
      <c r="N201" s="6"/>
      <c r="O201" s="6"/>
      <c r="P201" s="6"/>
      <c r="Q201" s="6"/>
      <c r="R201" s="6"/>
      <c r="S201" s="6"/>
      <c r="T201" s="6"/>
      <c r="U201" s="16"/>
      <c r="V201" s="16"/>
      <c r="W201" s="16"/>
      <c r="X201" s="16"/>
      <c r="Y201" s="16"/>
      <c r="Z201" s="16"/>
      <c r="AA201" s="16"/>
      <c r="AB201" s="5"/>
    </row>
    <row r="202" spans="1:28" ht="15" thickBot="1" x14ac:dyDescent="0.25">
      <c r="A202" s="7"/>
      <c r="B202" s="6"/>
      <c r="C202" s="3"/>
      <c r="D202" s="9"/>
      <c r="E202" s="9"/>
      <c r="F202" s="9"/>
      <c r="G202" s="3"/>
      <c r="H202" s="3"/>
      <c r="I202" s="3"/>
      <c r="J202" s="3"/>
      <c r="K202" s="3"/>
      <c r="L202" s="3"/>
      <c r="M202" s="3"/>
      <c r="N202" s="3"/>
      <c r="O202" s="3"/>
      <c r="P202" s="3"/>
      <c r="Q202" s="3"/>
      <c r="R202" s="3"/>
      <c r="S202" s="3"/>
      <c r="T202" s="3"/>
      <c r="U202" s="9"/>
      <c r="V202" s="9"/>
      <c r="W202" s="9"/>
      <c r="X202" s="9"/>
      <c r="Y202" s="9"/>
      <c r="Z202" s="9"/>
      <c r="AA202" s="9"/>
    </row>
    <row r="203" spans="1:28" ht="15" thickBot="1" x14ac:dyDescent="0.25">
      <c r="A203" s="3"/>
      <c r="B203" s="229"/>
      <c r="C203" s="234">
        <v>2</v>
      </c>
      <c r="D203" s="234" t="s">
        <v>276</v>
      </c>
      <c r="E203" s="234"/>
      <c r="F203" s="234"/>
      <c r="G203" s="234"/>
      <c r="H203" s="231"/>
      <c r="I203" s="231"/>
      <c r="J203" s="231"/>
      <c r="K203" s="231"/>
      <c r="L203" s="231"/>
      <c r="M203" s="231"/>
      <c r="N203" s="231"/>
      <c r="O203" s="231"/>
      <c r="P203" s="231"/>
      <c r="Q203" s="231"/>
      <c r="R203" s="231"/>
      <c r="S203" s="231"/>
      <c r="T203" s="231"/>
      <c r="U203" s="232"/>
      <c r="V203" s="232"/>
      <c r="W203" s="232"/>
      <c r="X203" s="232"/>
      <c r="Y203" s="232"/>
      <c r="Z203" s="232"/>
      <c r="AA203" s="232"/>
    </row>
    <row r="204" spans="1:28" ht="4.2" customHeight="1" thickTop="1" x14ac:dyDescent="0.2">
      <c r="A204" s="3"/>
      <c r="B204" s="114"/>
      <c r="C204" s="106"/>
      <c r="D204" s="103"/>
      <c r="E204" s="103"/>
      <c r="F204" s="103"/>
      <c r="G204" s="103"/>
      <c r="H204" s="104"/>
      <c r="I204" s="104"/>
      <c r="J204" s="104"/>
      <c r="K204" s="104"/>
      <c r="L204" s="104"/>
      <c r="M204" s="104"/>
      <c r="N204" s="104"/>
      <c r="O204" s="104"/>
      <c r="P204" s="104"/>
      <c r="Q204" s="104"/>
      <c r="R204" s="104"/>
      <c r="S204" s="104"/>
      <c r="T204" s="104"/>
      <c r="U204" s="111"/>
      <c r="V204" s="111"/>
      <c r="W204" s="111"/>
      <c r="X204" s="111"/>
      <c r="Y204" s="111"/>
      <c r="Z204" s="111"/>
      <c r="AA204" s="111"/>
    </row>
    <row r="205" spans="1:28" ht="14.4" x14ac:dyDescent="0.2">
      <c r="A205" s="3"/>
      <c r="B205" s="115"/>
      <c r="C205" s="374" t="s">
        <v>254</v>
      </c>
      <c r="D205" s="56" t="s">
        <v>427</v>
      </c>
      <c r="E205" s="56"/>
      <c r="F205" s="56"/>
      <c r="G205" s="32"/>
      <c r="H205" s="11"/>
      <c r="I205" s="11"/>
      <c r="J205" s="11"/>
      <c r="K205" s="11"/>
      <c r="L205" s="11"/>
      <c r="M205" s="11"/>
      <c r="N205" s="11"/>
      <c r="O205" s="11"/>
      <c r="P205" s="11"/>
      <c r="Q205" s="11"/>
      <c r="R205" s="11"/>
      <c r="S205" s="11"/>
      <c r="T205" s="11"/>
      <c r="U205" s="15"/>
      <c r="V205" s="15"/>
      <c r="W205" s="15"/>
      <c r="X205" s="15"/>
      <c r="Y205" s="15"/>
      <c r="Z205" s="15"/>
      <c r="AA205" s="15"/>
    </row>
    <row r="206" spans="1:28" ht="14.4" x14ac:dyDescent="0.2">
      <c r="A206" s="3"/>
      <c r="B206" s="116"/>
      <c r="C206" s="374" t="s">
        <v>271</v>
      </c>
      <c r="D206" s="56" t="s">
        <v>373</v>
      </c>
      <c r="E206" s="56"/>
      <c r="F206" s="56"/>
      <c r="G206" s="32"/>
      <c r="H206" s="11"/>
      <c r="I206" s="11"/>
      <c r="J206" s="11"/>
      <c r="K206" s="11"/>
      <c r="L206" s="11"/>
      <c r="M206" s="11"/>
      <c r="N206" s="11"/>
      <c r="O206" s="11"/>
      <c r="P206" s="11"/>
      <c r="Q206" s="11"/>
      <c r="R206" s="11"/>
      <c r="S206" s="11"/>
      <c r="T206" s="11"/>
      <c r="U206" s="15"/>
      <c r="V206" s="15"/>
      <c r="W206" s="15"/>
      <c r="X206" s="15"/>
      <c r="Y206" s="15"/>
      <c r="Z206" s="15"/>
      <c r="AA206" s="15"/>
    </row>
    <row r="207" spans="1:28" ht="14.4" x14ac:dyDescent="0.2">
      <c r="A207" s="3"/>
      <c r="B207" s="116"/>
      <c r="C207" s="374" t="s">
        <v>271</v>
      </c>
      <c r="D207" s="56" t="s">
        <v>374</v>
      </c>
      <c r="E207" s="56"/>
      <c r="F207" s="56"/>
      <c r="G207" s="32"/>
      <c r="H207" s="11"/>
      <c r="I207" s="11"/>
      <c r="J207" s="11"/>
      <c r="K207" s="11"/>
      <c r="L207" s="11"/>
      <c r="M207" s="11"/>
      <c r="N207" s="11"/>
      <c r="O207" s="11"/>
      <c r="P207" s="11"/>
      <c r="Q207" s="11"/>
      <c r="R207" s="11"/>
      <c r="S207" s="11"/>
      <c r="T207" s="11"/>
      <c r="U207" s="15"/>
      <c r="V207" s="15"/>
      <c r="W207" s="15"/>
      <c r="X207" s="15"/>
      <c r="Y207" s="15"/>
      <c r="Z207" s="15"/>
      <c r="AA207" s="15"/>
    </row>
    <row r="208" spans="1:28" ht="14.4" x14ac:dyDescent="0.2">
      <c r="A208" s="3"/>
      <c r="B208" s="116"/>
      <c r="C208" s="156" t="s">
        <v>272</v>
      </c>
      <c r="D208" s="56" t="s">
        <v>534</v>
      </c>
      <c r="E208" s="56"/>
      <c r="F208" s="56"/>
      <c r="G208" s="11"/>
      <c r="H208" s="11"/>
      <c r="I208" s="11"/>
      <c r="J208" s="11"/>
      <c r="K208" s="11"/>
      <c r="L208" s="11"/>
      <c r="M208" s="11"/>
      <c r="N208" s="11"/>
      <c r="O208" s="11"/>
      <c r="P208" s="11"/>
      <c r="Q208" s="11"/>
      <c r="R208" s="11"/>
      <c r="S208" s="11"/>
      <c r="T208" s="11"/>
      <c r="U208" s="15"/>
      <c r="V208" s="15"/>
      <c r="W208" s="15"/>
      <c r="X208" s="15"/>
      <c r="Y208" s="15"/>
      <c r="Z208" s="15"/>
      <c r="AA208" s="15"/>
    </row>
    <row r="209" spans="1:27" ht="14.4" x14ac:dyDescent="0.2">
      <c r="A209" s="3"/>
      <c r="B209" s="116"/>
      <c r="C209" s="508" t="s">
        <v>66</v>
      </c>
      <c r="D209" s="56" t="s">
        <v>375</v>
      </c>
      <c r="E209" s="56"/>
      <c r="F209" s="56"/>
      <c r="G209" s="11"/>
      <c r="H209" s="11"/>
      <c r="I209" s="11"/>
      <c r="J209" s="11"/>
      <c r="K209" s="11"/>
      <c r="L209" s="11"/>
      <c r="M209" s="11"/>
      <c r="N209" s="11"/>
      <c r="O209" s="11"/>
      <c r="P209" s="11"/>
      <c r="Q209" s="11"/>
      <c r="R209" s="11"/>
      <c r="S209" s="11"/>
      <c r="T209" s="11"/>
      <c r="U209" s="15"/>
      <c r="V209" s="15"/>
      <c r="W209" s="15"/>
      <c r="X209" s="15"/>
      <c r="Y209" s="15"/>
      <c r="Z209" s="15"/>
      <c r="AA209" s="15"/>
    </row>
    <row r="210" spans="1:27" ht="14.4" x14ac:dyDescent="0.2">
      <c r="A210" s="3"/>
      <c r="B210" s="116"/>
      <c r="C210" s="508" t="s">
        <v>66</v>
      </c>
      <c r="D210" s="56" t="s">
        <v>376</v>
      </c>
      <c r="E210" s="56"/>
      <c r="F210" s="56"/>
      <c r="G210" s="11"/>
      <c r="H210" s="11"/>
      <c r="I210" s="11"/>
      <c r="J210" s="11"/>
      <c r="K210" s="11"/>
      <c r="L210" s="11"/>
      <c r="M210" s="11"/>
      <c r="N210" s="11"/>
      <c r="O210" s="11"/>
      <c r="P210" s="11"/>
      <c r="Q210" s="11"/>
      <c r="R210" s="11"/>
      <c r="S210" s="11"/>
      <c r="T210" s="11"/>
      <c r="U210" s="15"/>
      <c r="V210" s="15"/>
      <c r="W210" s="15"/>
      <c r="X210" s="15"/>
      <c r="Y210" s="15"/>
      <c r="Z210" s="15"/>
      <c r="AA210" s="15"/>
    </row>
    <row r="211" spans="1:27" ht="14.4" x14ac:dyDescent="0.2">
      <c r="A211" s="3"/>
      <c r="B211" s="116"/>
      <c r="C211" s="508" t="s">
        <v>66</v>
      </c>
      <c r="D211" s="56" t="s">
        <v>546</v>
      </c>
      <c r="E211" s="56"/>
      <c r="F211" s="56"/>
      <c r="G211" s="11"/>
      <c r="H211" s="11"/>
      <c r="I211" s="11"/>
      <c r="J211" s="11"/>
      <c r="K211" s="11"/>
      <c r="L211" s="11"/>
      <c r="M211" s="11"/>
      <c r="N211" s="11"/>
      <c r="O211" s="11"/>
      <c r="P211" s="11"/>
      <c r="Q211" s="11"/>
      <c r="R211" s="11"/>
      <c r="S211" s="11"/>
      <c r="T211" s="11"/>
      <c r="U211" s="15"/>
      <c r="V211" s="15"/>
      <c r="W211" s="15"/>
      <c r="X211" s="15"/>
      <c r="Y211" s="15"/>
      <c r="Z211" s="15"/>
      <c r="AA211" s="15"/>
    </row>
    <row r="212" spans="1:27" ht="14.4" x14ac:dyDescent="0.2">
      <c r="A212" s="3"/>
      <c r="B212" s="116"/>
      <c r="C212" s="376" t="s">
        <v>412</v>
      </c>
      <c r="D212" s="56" t="s">
        <v>390</v>
      </c>
      <c r="E212" s="56"/>
      <c r="F212" s="56"/>
      <c r="G212" s="11"/>
      <c r="H212" s="11"/>
      <c r="I212" s="11"/>
      <c r="J212" s="11"/>
      <c r="K212" s="11"/>
      <c r="L212" s="11"/>
      <c r="M212" s="11"/>
      <c r="N212" s="11"/>
      <c r="O212" s="11"/>
      <c r="P212" s="11"/>
      <c r="Q212" s="11"/>
      <c r="R212" s="11"/>
      <c r="S212" s="11"/>
      <c r="T212" s="11"/>
      <c r="U212" s="15"/>
      <c r="V212" s="15"/>
      <c r="W212" s="15"/>
      <c r="X212" s="15"/>
      <c r="Y212" s="15"/>
      <c r="Z212" s="15"/>
      <c r="AA212" s="15"/>
    </row>
    <row r="213" spans="1:27" ht="14.4" x14ac:dyDescent="0.2">
      <c r="A213" s="3"/>
      <c r="B213" s="116"/>
      <c r="C213" s="375" t="s">
        <v>225</v>
      </c>
      <c r="D213" s="56" t="s">
        <v>389</v>
      </c>
      <c r="E213" s="56"/>
      <c r="F213" s="56"/>
      <c r="G213" s="11"/>
      <c r="H213" s="11"/>
      <c r="I213" s="11"/>
      <c r="J213" s="11"/>
      <c r="K213" s="11"/>
      <c r="L213" s="11"/>
      <c r="M213" s="11"/>
      <c r="N213" s="11"/>
      <c r="O213" s="11"/>
      <c r="P213" s="11"/>
      <c r="Q213" s="11"/>
      <c r="R213" s="11"/>
      <c r="S213" s="11"/>
      <c r="T213" s="11"/>
      <c r="U213" s="15"/>
      <c r="V213" s="15"/>
      <c r="W213" s="15"/>
      <c r="X213" s="15"/>
      <c r="Y213" s="15"/>
      <c r="Z213" s="15"/>
      <c r="AA213" s="15"/>
    </row>
    <row r="214" spans="1:27" ht="14.4" x14ac:dyDescent="0.2">
      <c r="A214" s="3"/>
      <c r="B214" s="116"/>
      <c r="C214" s="376" t="s">
        <v>413</v>
      </c>
      <c r="D214" s="56" t="s">
        <v>535</v>
      </c>
      <c r="E214" s="56"/>
      <c r="F214" s="56"/>
      <c r="G214" s="11"/>
      <c r="H214" s="11"/>
      <c r="I214" s="11"/>
      <c r="J214" s="11"/>
      <c r="K214" s="11"/>
      <c r="L214" s="11"/>
      <c r="M214" s="11"/>
      <c r="N214" s="11"/>
      <c r="O214" s="11"/>
      <c r="P214" s="11"/>
      <c r="Q214" s="11"/>
      <c r="R214" s="11"/>
      <c r="S214" s="11"/>
      <c r="T214" s="11"/>
      <c r="U214" s="15"/>
      <c r="V214" s="15"/>
      <c r="W214" s="15"/>
      <c r="X214" s="15"/>
      <c r="Y214" s="15"/>
      <c r="Z214" s="15"/>
      <c r="AA214" s="15"/>
    </row>
    <row r="215" spans="1:27" ht="14.4" x14ac:dyDescent="0.2">
      <c r="A215" s="3"/>
      <c r="B215" s="116"/>
      <c r="C215" s="376" t="s">
        <v>413</v>
      </c>
      <c r="D215" s="56" t="s">
        <v>536</v>
      </c>
      <c r="E215" s="56"/>
      <c r="F215" s="56"/>
      <c r="G215" s="11"/>
      <c r="H215" s="11"/>
      <c r="I215" s="11"/>
      <c r="J215" s="11"/>
      <c r="K215" s="11"/>
      <c r="L215" s="11"/>
      <c r="M215" s="11"/>
      <c r="N215" s="11"/>
      <c r="O215" s="11"/>
      <c r="P215" s="11"/>
      <c r="Q215" s="11"/>
      <c r="R215" s="11"/>
      <c r="S215" s="11"/>
      <c r="T215" s="11"/>
      <c r="U215" s="15"/>
      <c r="V215" s="15"/>
      <c r="W215" s="15"/>
      <c r="X215" s="15"/>
      <c r="Y215" s="15"/>
      <c r="Z215" s="15"/>
      <c r="AA215" s="15"/>
    </row>
    <row r="216" spans="1:27" ht="14.4" x14ac:dyDescent="0.2">
      <c r="A216" s="3"/>
      <c r="B216" s="116"/>
      <c r="C216" s="366" t="s">
        <v>226</v>
      </c>
      <c r="D216" s="56" t="s">
        <v>500</v>
      </c>
      <c r="E216" s="56"/>
      <c r="F216" s="56"/>
      <c r="G216" s="11"/>
      <c r="H216" s="11"/>
      <c r="I216" s="11"/>
      <c r="J216" s="11"/>
      <c r="K216" s="11"/>
      <c r="L216" s="11"/>
      <c r="M216" s="11"/>
      <c r="N216" s="11"/>
      <c r="O216" s="11"/>
      <c r="P216" s="11"/>
      <c r="Q216" s="11"/>
      <c r="R216" s="11"/>
      <c r="S216" s="11"/>
      <c r="T216" s="11"/>
      <c r="U216" s="15"/>
      <c r="V216" s="15"/>
      <c r="W216" s="15"/>
      <c r="X216" s="15"/>
      <c r="Y216" s="15"/>
      <c r="Z216" s="15"/>
      <c r="AA216" s="15"/>
    </row>
    <row r="217" spans="1:27" ht="14.4" x14ac:dyDescent="0.2">
      <c r="A217" s="3"/>
      <c r="B217" s="116"/>
      <c r="C217" s="366" t="s">
        <v>226</v>
      </c>
      <c r="D217" s="56" t="s">
        <v>456</v>
      </c>
      <c r="E217" s="56"/>
      <c r="F217" s="56"/>
      <c r="G217" s="11"/>
      <c r="H217" s="11"/>
      <c r="I217" s="11"/>
      <c r="J217" s="11"/>
      <c r="K217" s="11"/>
      <c r="L217" s="11"/>
      <c r="M217" s="11"/>
      <c r="N217" s="11"/>
      <c r="O217" s="11"/>
      <c r="P217" s="11"/>
      <c r="Q217" s="11"/>
      <c r="R217" s="11"/>
      <c r="S217" s="11"/>
      <c r="T217" s="11"/>
      <c r="U217" s="15"/>
      <c r="V217" s="15"/>
      <c r="W217" s="15"/>
      <c r="X217" s="15"/>
      <c r="Y217" s="15"/>
      <c r="Z217" s="15"/>
      <c r="AA217" s="15"/>
    </row>
    <row r="218" spans="1:27" ht="14.25" customHeight="1" x14ac:dyDescent="0.2">
      <c r="A218" s="3"/>
      <c r="B218" s="116"/>
      <c r="C218" s="365" t="s">
        <v>273</v>
      </c>
      <c r="D218" s="56" t="s">
        <v>511</v>
      </c>
      <c r="E218" s="56"/>
      <c r="F218" s="56"/>
      <c r="G218" s="11"/>
      <c r="H218" s="11"/>
      <c r="I218" s="11"/>
      <c r="J218" s="11"/>
      <c r="K218" s="11"/>
      <c r="L218" s="11"/>
      <c r="M218" s="11"/>
      <c r="N218" s="11"/>
      <c r="O218" s="11"/>
      <c r="P218" s="11"/>
      <c r="Q218" s="11"/>
      <c r="R218" s="11"/>
      <c r="S218" s="11"/>
      <c r="T218" s="11"/>
      <c r="U218" s="15"/>
      <c r="V218" s="15"/>
      <c r="W218" s="15"/>
      <c r="X218" s="15"/>
      <c r="Y218" s="15"/>
      <c r="Z218" s="15"/>
      <c r="AA218" s="15"/>
    </row>
    <row r="219" spans="1:27" ht="14.25" customHeight="1" x14ac:dyDescent="0.2">
      <c r="A219" s="3"/>
      <c r="B219" s="116"/>
      <c r="C219" s="156" t="s">
        <v>275</v>
      </c>
      <c r="D219" s="660" t="s">
        <v>512</v>
      </c>
      <c r="E219" s="660"/>
      <c r="F219" s="660"/>
      <c r="G219" s="660"/>
      <c r="H219" s="660"/>
      <c r="I219" s="660"/>
      <c r="J219" s="660"/>
      <c r="K219" s="660"/>
      <c r="L219" s="660"/>
      <c r="M219" s="660"/>
      <c r="N219" s="660"/>
      <c r="O219" s="660"/>
      <c r="P219" s="660"/>
      <c r="Q219" s="660"/>
      <c r="R219" s="660"/>
      <c r="S219" s="660"/>
      <c r="T219" s="660"/>
      <c r="U219" s="660"/>
      <c r="V219" s="660"/>
      <c r="W219" s="660"/>
      <c r="X219" s="660"/>
      <c r="Y219" s="15"/>
      <c r="Z219" s="15"/>
      <c r="AA219" s="15"/>
    </row>
    <row r="220" spans="1:27" ht="14.4" x14ac:dyDescent="0.2">
      <c r="A220" s="3"/>
      <c r="B220" s="116"/>
      <c r="C220" s="641" t="s">
        <v>399</v>
      </c>
      <c r="D220" s="56" t="s">
        <v>400</v>
      </c>
      <c r="E220" s="56"/>
      <c r="F220" s="56"/>
      <c r="G220" s="11"/>
      <c r="H220" s="11"/>
      <c r="I220" s="11"/>
      <c r="J220" s="11"/>
      <c r="K220" s="11"/>
      <c r="L220" s="11"/>
      <c r="M220" s="11"/>
      <c r="N220" s="11"/>
      <c r="O220" s="11"/>
      <c r="P220" s="11"/>
      <c r="Q220" s="11"/>
      <c r="R220" s="11"/>
      <c r="S220" s="11"/>
      <c r="T220" s="11"/>
      <c r="U220" s="15"/>
      <c r="V220" s="15"/>
      <c r="W220" s="15"/>
      <c r="X220" s="15"/>
      <c r="Y220" s="15"/>
      <c r="Z220" s="15"/>
      <c r="AA220" s="15"/>
    </row>
    <row r="221" spans="1:27" ht="14.4" x14ac:dyDescent="0.2">
      <c r="A221" s="3"/>
      <c r="B221" s="116"/>
      <c r="C221" s="641"/>
      <c r="D221" s="56" t="s">
        <v>428</v>
      </c>
      <c r="E221" s="56"/>
      <c r="F221" s="56"/>
      <c r="G221" s="11"/>
      <c r="H221" s="11"/>
      <c r="I221" s="11"/>
      <c r="J221" s="11"/>
      <c r="K221" s="11"/>
      <c r="L221" s="11"/>
      <c r="M221" s="11"/>
      <c r="N221" s="11"/>
      <c r="O221" s="11"/>
      <c r="P221" s="11"/>
      <c r="Q221" s="11"/>
      <c r="R221" s="11"/>
      <c r="S221" s="11"/>
      <c r="T221" s="11"/>
      <c r="U221" s="15"/>
      <c r="V221" s="15"/>
      <c r="W221" s="15"/>
      <c r="X221" s="15"/>
      <c r="Y221" s="15"/>
      <c r="Z221" s="15"/>
      <c r="AA221" s="15"/>
    </row>
    <row r="222" spans="1:27" ht="14.4" x14ac:dyDescent="0.2">
      <c r="A222" s="3"/>
      <c r="B222" s="116"/>
      <c r="C222" s="377" t="s">
        <v>274</v>
      </c>
      <c r="D222" s="56" t="s">
        <v>538</v>
      </c>
      <c r="E222" s="56"/>
      <c r="F222" s="56"/>
      <c r="G222" s="11"/>
      <c r="H222" s="11"/>
      <c r="I222" s="11"/>
      <c r="J222" s="11"/>
      <c r="K222" s="11"/>
      <c r="L222" s="11"/>
      <c r="M222" s="11"/>
      <c r="N222" s="11"/>
      <c r="O222" s="11"/>
      <c r="P222" s="11"/>
      <c r="Q222" s="11"/>
      <c r="R222" s="11"/>
      <c r="S222" s="11"/>
      <c r="T222" s="11"/>
      <c r="U222" s="15"/>
      <c r="V222" s="15"/>
      <c r="W222" s="15"/>
      <c r="X222" s="15"/>
      <c r="Y222" s="15"/>
      <c r="Z222" s="15"/>
      <c r="AA222" s="15"/>
    </row>
    <row r="223" spans="1:27" ht="13.95" customHeight="1" x14ac:dyDescent="0.2">
      <c r="A223" s="3"/>
      <c r="B223" s="116"/>
      <c r="C223" s="510" t="s">
        <v>96</v>
      </c>
      <c r="D223" s="56" t="s">
        <v>382</v>
      </c>
      <c r="E223" s="56"/>
      <c r="F223" s="56"/>
      <c r="G223" s="11"/>
      <c r="H223" s="11"/>
      <c r="I223" s="11"/>
      <c r="J223" s="11"/>
      <c r="K223" s="11"/>
      <c r="L223" s="11"/>
      <c r="M223" s="11"/>
      <c r="N223" s="11"/>
      <c r="O223" s="11"/>
      <c r="P223" s="11"/>
      <c r="Q223" s="11"/>
      <c r="R223" s="11"/>
      <c r="S223" s="11"/>
      <c r="T223" s="11"/>
      <c r="U223" s="15"/>
      <c r="V223" s="15"/>
      <c r="W223" s="15"/>
      <c r="X223" s="15"/>
      <c r="Y223" s="15"/>
      <c r="Z223" s="15"/>
      <c r="AA223" s="15"/>
    </row>
    <row r="224" spans="1:27" ht="13.95" customHeight="1" x14ac:dyDescent="0.2">
      <c r="A224" s="3"/>
      <c r="B224" s="117"/>
      <c r="C224" s="378"/>
      <c r="D224" s="56">
        <f>$G$67</f>
        <v>0</v>
      </c>
      <c r="E224" s="56"/>
      <c r="F224" s="56"/>
      <c r="G224" s="11"/>
      <c r="H224" s="11"/>
      <c r="I224" s="11"/>
      <c r="J224" s="11"/>
      <c r="K224" s="11"/>
      <c r="L224" s="11"/>
      <c r="M224" s="11"/>
      <c r="N224" s="11"/>
      <c r="O224" s="11"/>
      <c r="P224" s="11"/>
      <c r="Q224" s="11"/>
      <c r="R224" s="11"/>
      <c r="S224" s="11"/>
      <c r="T224" s="11"/>
      <c r="U224" s="15"/>
      <c r="V224" s="15"/>
      <c r="W224" s="15"/>
      <c r="X224" s="15"/>
      <c r="Y224" s="15"/>
      <c r="Z224" s="15"/>
      <c r="AA224" s="15"/>
    </row>
    <row r="225" spans="1:28" ht="13.95" customHeight="1" x14ac:dyDescent="0.2">
      <c r="A225" s="3"/>
      <c r="B225" s="117"/>
      <c r="C225" s="378"/>
      <c r="D225" s="56">
        <f>$G$68</f>
        <v>0</v>
      </c>
      <c r="E225" s="56"/>
      <c r="F225" s="56"/>
      <c r="G225" s="11"/>
      <c r="H225" s="11"/>
      <c r="I225" s="11"/>
      <c r="J225" s="11"/>
      <c r="K225" s="11"/>
      <c r="L225" s="11"/>
      <c r="M225" s="11"/>
      <c r="N225" s="11"/>
      <c r="O225" s="11"/>
      <c r="P225" s="11"/>
      <c r="Q225" s="11"/>
      <c r="R225" s="11"/>
      <c r="S225" s="11"/>
      <c r="T225" s="11"/>
      <c r="U225" s="15"/>
      <c r="V225" s="15"/>
      <c r="W225" s="15"/>
      <c r="X225" s="15"/>
      <c r="Y225" s="15"/>
      <c r="Z225" s="15"/>
      <c r="AA225" s="15"/>
      <c r="AB225" s="138"/>
    </row>
    <row r="226" spans="1:28" s="138" customFormat="1" ht="4.2" customHeight="1" thickBot="1" x14ac:dyDescent="0.25">
      <c r="A226" s="6"/>
      <c r="B226" s="90"/>
      <c r="C226" s="134"/>
      <c r="D226" s="46"/>
      <c r="E226" s="46"/>
      <c r="F226" s="46"/>
      <c r="G226" s="82"/>
      <c r="H226" s="82"/>
      <c r="I226" s="82"/>
      <c r="J226" s="82"/>
      <c r="K226" s="82"/>
      <c r="L226" s="82"/>
      <c r="M226" s="82"/>
      <c r="N226" s="82"/>
      <c r="O226" s="82"/>
      <c r="P226" s="82"/>
      <c r="Q226" s="82"/>
      <c r="R226" s="82"/>
      <c r="S226" s="82"/>
      <c r="T226" s="82"/>
      <c r="U226" s="80"/>
      <c r="V226" s="80"/>
      <c r="W226" s="80"/>
      <c r="X226" s="80"/>
      <c r="Y226" s="80"/>
      <c r="Z226" s="80"/>
      <c r="AA226" s="80"/>
    </row>
    <row r="227" spans="1:28" s="138" customFormat="1" ht="4.95" customHeight="1" x14ac:dyDescent="0.2">
      <c r="A227" s="143"/>
      <c r="B227" s="6"/>
      <c r="C227" s="135"/>
      <c r="D227" s="63"/>
      <c r="E227" s="63"/>
      <c r="F227" s="63"/>
      <c r="G227" s="6"/>
      <c r="H227" s="6"/>
      <c r="I227" s="6"/>
      <c r="J227" s="6"/>
      <c r="K227" s="6"/>
      <c r="L227" s="6"/>
      <c r="M227" s="6"/>
      <c r="N227" s="6"/>
      <c r="O227" s="6"/>
      <c r="P227" s="6"/>
      <c r="Q227" s="6"/>
      <c r="R227" s="6"/>
      <c r="S227" s="6"/>
      <c r="T227" s="6"/>
      <c r="U227" s="16"/>
      <c r="V227" s="16"/>
      <c r="W227" s="16"/>
      <c r="X227" s="16"/>
      <c r="Y227" s="16"/>
      <c r="Z227" s="16"/>
      <c r="AA227" s="16"/>
      <c r="AB227" s="5"/>
    </row>
    <row r="228" spans="1:28" ht="13.95" hidden="1" customHeight="1" thickBot="1" x14ac:dyDescent="0.25">
      <c r="A228" s="3"/>
      <c r="B228" s="150"/>
      <c r="C228" s="141">
        <v>2</v>
      </c>
      <c r="D228" s="142" t="s">
        <v>100</v>
      </c>
      <c r="E228" s="142"/>
      <c r="F228" s="142"/>
      <c r="G228" s="141"/>
      <c r="H228" s="139"/>
      <c r="I228" s="139"/>
      <c r="J228" s="139"/>
      <c r="K228" s="139"/>
      <c r="L228" s="139"/>
      <c r="M228" s="139"/>
      <c r="N228" s="139"/>
      <c r="O228" s="139"/>
      <c r="P228" s="139"/>
      <c r="Q228" s="139"/>
      <c r="R228" s="139"/>
      <c r="S228" s="139"/>
      <c r="T228" s="139"/>
      <c r="U228" s="140"/>
      <c r="V228" s="140"/>
      <c r="W228" s="140"/>
      <c r="X228" s="140"/>
      <c r="Y228" s="140"/>
      <c r="Z228" s="140"/>
      <c r="AA228" s="140"/>
    </row>
    <row r="229" spans="1:28" ht="4.2" hidden="1" customHeight="1" thickTop="1" x14ac:dyDescent="0.2">
      <c r="A229" s="3"/>
      <c r="B229" s="151"/>
      <c r="C229" s="145"/>
      <c r="D229" s="144"/>
      <c r="E229" s="144"/>
      <c r="F229" s="144"/>
      <c r="G229" s="145"/>
      <c r="H229" s="146"/>
      <c r="I229" s="146"/>
      <c r="J229" s="146"/>
      <c r="K229" s="146"/>
      <c r="L229" s="146"/>
      <c r="M229" s="146"/>
      <c r="N229" s="146"/>
      <c r="O229" s="146"/>
      <c r="P229" s="146"/>
      <c r="Q229" s="146"/>
      <c r="R229" s="146"/>
      <c r="S229" s="146"/>
      <c r="T229" s="146"/>
      <c r="U229" s="147"/>
      <c r="V229" s="147"/>
      <c r="W229" s="147"/>
      <c r="X229" s="147"/>
      <c r="Y229" s="147"/>
      <c r="Z229" s="147"/>
      <c r="AA229" s="147"/>
    </row>
    <row r="230" spans="1:28" ht="14.7" hidden="1" customHeight="1" x14ac:dyDescent="0.2">
      <c r="A230" s="3"/>
      <c r="B230" s="87"/>
      <c r="C230" s="148" t="s">
        <v>68</v>
      </c>
      <c r="D230" s="157" t="str">
        <f>$T69</f>
        <v>2名以上雇用</v>
      </c>
      <c r="E230" s="157"/>
      <c r="F230" s="157"/>
      <c r="G230" s="11"/>
      <c r="H230" s="11"/>
      <c r="I230" s="11"/>
      <c r="J230" s="11"/>
      <c r="K230" s="11"/>
      <c r="L230" s="11"/>
      <c r="M230" s="11"/>
      <c r="N230" s="11"/>
      <c r="O230" s="11"/>
      <c r="P230" s="11"/>
      <c r="Q230" s="11"/>
      <c r="R230" s="11"/>
      <c r="S230" s="11"/>
      <c r="T230" s="11"/>
      <c r="U230" s="15"/>
      <c r="V230" s="15"/>
      <c r="W230" s="15"/>
      <c r="X230" s="15"/>
      <c r="Y230" s="15"/>
      <c r="Z230" s="15"/>
      <c r="AA230" s="15"/>
    </row>
    <row r="231" spans="1:28" ht="14.7" hidden="1" customHeight="1" x14ac:dyDescent="0.2">
      <c r="A231" s="3"/>
      <c r="B231" s="88"/>
      <c r="C231" s="148" t="s">
        <v>68</v>
      </c>
      <c r="D231" s="157" t="str">
        <f>$T70</f>
        <v>1名雇用</v>
      </c>
      <c r="E231" s="157"/>
      <c r="F231" s="157"/>
      <c r="G231" s="11"/>
      <c r="H231" s="11"/>
      <c r="I231" s="11"/>
      <c r="J231" s="11"/>
      <c r="K231" s="11"/>
      <c r="L231" s="11"/>
      <c r="M231" s="11"/>
      <c r="N231" s="11"/>
      <c r="O231" s="11"/>
      <c r="P231" s="11"/>
      <c r="Q231" s="11"/>
      <c r="R231" s="11"/>
      <c r="S231" s="11"/>
      <c r="T231" s="11"/>
      <c r="U231" s="15"/>
      <c r="V231" s="15"/>
      <c r="W231" s="15"/>
      <c r="X231" s="15"/>
      <c r="Y231" s="15"/>
      <c r="Z231" s="15"/>
      <c r="AA231" s="15"/>
    </row>
    <row r="232" spans="1:28" ht="14.7" hidden="1" customHeight="1" x14ac:dyDescent="0.2">
      <c r="A232" s="3"/>
      <c r="B232" s="88"/>
      <c r="C232" s="148" t="s">
        <v>68</v>
      </c>
      <c r="D232" s="157" t="str">
        <f>$T71</f>
        <v>上記以外</v>
      </c>
      <c r="E232" s="157"/>
      <c r="F232" s="157"/>
      <c r="G232" s="11"/>
      <c r="H232" s="11"/>
      <c r="I232" s="11"/>
      <c r="J232" s="11"/>
      <c r="K232" s="11"/>
      <c r="L232" s="11"/>
      <c r="M232" s="11"/>
      <c r="N232" s="11"/>
      <c r="O232" s="11"/>
      <c r="P232" s="11"/>
      <c r="Q232" s="11"/>
      <c r="R232" s="11"/>
      <c r="S232" s="11"/>
      <c r="T232" s="11"/>
      <c r="U232" s="15"/>
      <c r="V232" s="15"/>
      <c r="W232" s="15"/>
      <c r="X232" s="15"/>
      <c r="Y232" s="15"/>
      <c r="Z232" s="15"/>
      <c r="AA232" s="15"/>
    </row>
    <row r="233" spans="1:28" ht="14.7" hidden="1" customHeight="1" x14ac:dyDescent="0.2">
      <c r="A233" s="3"/>
      <c r="B233" s="88"/>
      <c r="C233" s="148" t="s">
        <v>68</v>
      </c>
      <c r="D233" s="157">
        <f>$G72</f>
        <v>0</v>
      </c>
      <c r="E233" s="157"/>
      <c r="F233" s="157"/>
      <c r="G233" s="11"/>
      <c r="H233" s="11"/>
      <c r="I233" s="11"/>
      <c r="J233" s="11"/>
      <c r="K233" s="11"/>
      <c r="L233" s="11"/>
      <c r="M233" s="11"/>
      <c r="N233" s="11"/>
      <c r="O233" s="11"/>
      <c r="P233" s="11"/>
      <c r="Q233" s="11"/>
      <c r="R233" s="11"/>
      <c r="S233" s="11"/>
      <c r="T233" s="11"/>
      <c r="U233" s="15"/>
      <c r="V233" s="15"/>
      <c r="W233" s="15"/>
      <c r="X233" s="15"/>
      <c r="Y233" s="15"/>
      <c r="Z233" s="15"/>
      <c r="AA233" s="15"/>
    </row>
    <row r="234" spans="1:28" ht="14.7" hidden="1" customHeight="1" x14ac:dyDescent="0.2">
      <c r="A234" s="3"/>
      <c r="B234" s="89"/>
      <c r="C234" s="148" t="s">
        <v>68</v>
      </c>
      <c r="D234" s="157">
        <f>$G73</f>
        <v>0</v>
      </c>
      <c r="E234" s="157"/>
      <c r="F234" s="157"/>
      <c r="G234" s="11"/>
      <c r="H234" s="11"/>
      <c r="I234" s="11"/>
      <c r="J234" s="11"/>
      <c r="K234" s="11"/>
      <c r="L234" s="11"/>
      <c r="M234" s="11"/>
      <c r="N234" s="11"/>
      <c r="O234" s="11"/>
      <c r="P234" s="11"/>
      <c r="Q234" s="11"/>
      <c r="R234" s="11"/>
      <c r="S234" s="11"/>
      <c r="T234" s="11"/>
      <c r="U234" s="15"/>
      <c r="V234" s="15"/>
      <c r="W234" s="15"/>
      <c r="X234" s="15"/>
      <c r="Y234" s="15"/>
      <c r="Z234" s="15"/>
      <c r="AA234" s="15"/>
      <c r="AB234" s="95"/>
    </row>
    <row r="235" spans="1:28" s="95" customFormat="1" ht="4.2" hidden="1" customHeight="1" thickBot="1" x14ac:dyDescent="0.25">
      <c r="A235" s="3"/>
      <c r="B235" s="90"/>
      <c r="C235" s="149"/>
      <c r="D235" s="80"/>
      <c r="E235" s="80"/>
      <c r="F235" s="80"/>
      <c r="G235" s="82"/>
      <c r="H235" s="82"/>
      <c r="I235" s="82"/>
      <c r="J235" s="82"/>
      <c r="K235" s="82"/>
      <c r="L235" s="82"/>
      <c r="M235" s="82"/>
      <c r="N235" s="82"/>
      <c r="O235" s="82"/>
      <c r="P235" s="82"/>
      <c r="Q235" s="82"/>
      <c r="R235" s="82"/>
      <c r="S235" s="82"/>
      <c r="T235" s="82"/>
      <c r="U235" s="80"/>
      <c r="V235" s="80"/>
      <c r="W235" s="80"/>
      <c r="X235" s="80"/>
      <c r="Y235" s="80"/>
      <c r="Z235" s="80"/>
      <c r="AA235" s="80"/>
    </row>
    <row r="236" spans="1:28" s="95" customFormat="1" ht="4.95" hidden="1" customHeight="1" x14ac:dyDescent="0.2">
      <c r="A236" s="7"/>
      <c r="B236" s="6"/>
      <c r="C236" s="3"/>
      <c r="D236" s="9"/>
      <c r="E236" s="9"/>
      <c r="F236" s="9"/>
      <c r="G236" s="3"/>
      <c r="H236" s="3"/>
      <c r="I236" s="3"/>
      <c r="J236" s="3"/>
      <c r="K236" s="3"/>
      <c r="L236" s="3"/>
      <c r="M236" s="3"/>
      <c r="N236" s="3"/>
      <c r="O236" s="3"/>
      <c r="P236" s="3"/>
      <c r="Q236" s="3"/>
      <c r="R236" s="3"/>
      <c r="S236" s="3"/>
      <c r="T236" s="3"/>
      <c r="U236" s="9"/>
      <c r="V236" s="9"/>
      <c r="W236" s="9"/>
      <c r="X236" s="9"/>
      <c r="Y236" s="9"/>
      <c r="Z236" s="9"/>
      <c r="AA236" s="9"/>
      <c r="AB236" s="5"/>
    </row>
    <row r="237" spans="1:28" ht="15" thickBot="1" x14ac:dyDescent="0.25">
      <c r="A237" s="7"/>
      <c r="B237" s="6"/>
      <c r="C237" s="3"/>
      <c r="D237" s="9"/>
      <c r="E237" s="9"/>
      <c r="F237" s="9"/>
      <c r="G237" s="3"/>
      <c r="H237" s="3"/>
      <c r="I237" s="3"/>
      <c r="J237" s="3"/>
      <c r="K237" s="3"/>
      <c r="L237" s="3"/>
      <c r="M237" s="3"/>
      <c r="N237" s="3"/>
      <c r="O237" s="3"/>
      <c r="P237" s="3"/>
      <c r="Q237" s="3"/>
      <c r="R237" s="3"/>
      <c r="S237" s="3"/>
      <c r="T237" s="3"/>
      <c r="U237" s="9"/>
      <c r="V237" s="9"/>
      <c r="W237" s="9"/>
      <c r="X237" s="9"/>
      <c r="Y237" s="9"/>
      <c r="Z237" s="9"/>
      <c r="AA237" s="9"/>
    </row>
    <row r="238" spans="1:28" ht="15" thickBot="1" x14ac:dyDescent="0.25">
      <c r="A238" s="3"/>
      <c r="B238" s="120"/>
      <c r="C238" s="50">
        <v>4</v>
      </c>
      <c r="D238" s="50" t="s">
        <v>258</v>
      </c>
      <c r="E238" s="50"/>
      <c r="F238" s="50"/>
      <c r="G238" s="50"/>
      <c r="H238" s="121"/>
      <c r="I238" s="121"/>
      <c r="J238" s="121"/>
      <c r="K238" s="121"/>
      <c r="L238" s="121"/>
      <c r="M238" s="121"/>
      <c r="N238" s="121"/>
      <c r="O238" s="121"/>
      <c r="P238" s="121"/>
      <c r="Q238" s="121"/>
      <c r="R238" s="121"/>
      <c r="S238" s="121"/>
      <c r="T238" s="121"/>
      <c r="U238" s="53"/>
      <c r="V238" s="53"/>
      <c r="W238" s="53"/>
      <c r="X238" s="53"/>
      <c r="Y238" s="53"/>
      <c r="Z238" s="53"/>
      <c r="AA238" s="53"/>
    </row>
    <row r="239" spans="1:28" ht="4.2" customHeight="1" x14ac:dyDescent="0.2">
      <c r="A239" s="3"/>
      <c r="B239" s="137"/>
      <c r="C239" s="36"/>
      <c r="D239" s="36"/>
      <c r="E239" s="36"/>
      <c r="F239" s="36"/>
      <c r="G239" s="36"/>
      <c r="H239" s="136"/>
      <c r="I239" s="136"/>
      <c r="J239" s="136"/>
      <c r="K239" s="136"/>
      <c r="L239" s="136"/>
      <c r="M239" s="136"/>
      <c r="N239" s="136"/>
      <c r="O239" s="136"/>
      <c r="P239" s="136"/>
      <c r="Q239" s="136"/>
      <c r="R239" s="136"/>
      <c r="S239" s="136"/>
      <c r="T239" s="136"/>
      <c r="U239" s="37"/>
      <c r="V239" s="37"/>
      <c r="W239" s="37"/>
      <c r="X239" s="37"/>
      <c r="Y239" s="37"/>
      <c r="Z239" s="37"/>
      <c r="AA239" s="37"/>
    </row>
    <row r="240" spans="1:28" ht="14.85" customHeight="1" x14ac:dyDescent="0.2">
      <c r="A240" s="3"/>
      <c r="B240" s="115"/>
      <c r="C240" s="399" t="s">
        <v>147</v>
      </c>
      <c r="D240" s="660" t="str">
        <f>"・工事実績を確認できるものの写し（工事実績情報システム（CORINS）竣工登録工事カルテの写し）"</f>
        <v>・工事実績を確認できるものの写し（工事実績情報システム（CORINS）竣工登録工事カルテの写し）</v>
      </c>
      <c r="E240" s="660"/>
      <c r="F240" s="660"/>
      <c r="G240" s="660"/>
      <c r="H240" s="660"/>
      <c r="I240" s="660"/>
      <c r="J240" s="660"/>
      <c r="K240" s="660"/>
      <c r="L240" s="660"/>
      <c r="M240" s="660"/>
      <c r="N240" s="660"/>
      <c r="O240" s="660"/>
      <c r="P240" s="660"/>
      <c r="Q240" s="660"/>
      <c r="R240" s="660"/>
      <c r="S240" s="660"/>
      <c r="T240" s="660"/>
      <c r="U240" s="660"/>
      <c r="V240" s="660"/>
      <c r="W240" s="15"/>
      <c r="X240" s="15"/>
      <c r="Y240" s="15"/>
      <c r="Z240" s="15"/>
      <c r="AA240" s="15"/>
    </row>
    <row r="241" spans="1:28" ht="14.7" customHeight="1" x14ac:dyDescent="0.2">
      <c r="A241" s="3"/>
      <c r="B241" s="116"/>
      <c r="C241" s="78" t="s">
        <v>229</v>
      </c>
      <c r="D241" s="240" t="s">
        <v>429</v>
      </c>
      <c r="E241" s="56"/>
      <c r="F241" s="56"/>
      <c r="G241" s="11"/>
      <c r="H241" s="11"/>
      <c r="I241" s="11"/>
      <c r="J241" s="11"/>
      <c r="K241" s="11"/>
      <c r="L241" s="11"/>
      <c r="M241" s="11"/>
      <c r="N241" s="11"/>
      <c r="O241" s="11"/>
      <c r="P241" s="11"/>
      <c r="Q241" s="11"/>
      <c r="R241" s="11"/>
      <c r="S241" s="11"/>
      <c r="T241" s="11"/>
      <c r="U241" s="15"/>
      <c r="V241" s="15"/>
      <c r="W241" s="15"/>
      <c r="X241" s="15"/>
      <c r="Y241" s="15"/>
      <c r="Z241" s="15"/>
      <c r="AA241" s="15"/>
    </row>
    <row r="242" spans="1:28" ht="14.7" customHeight="1" x14ac:dyDescent="0.2">
      <c r="A242" s="3"/>
      <c r="B242" s="116"/>
      <c r="C242" s="78"/>
      <c r="D242" s="240" t="s">
        <v>430</v>
      </c>
      <c r="E242" s="56"/>
      <c r="F242" s="56"/>
      <c r="G242" s="11"/>
      <c r="H242" s="11"/>
      <c r="I242" s="11"/>
      <c r="J242" s="11"/>
      <c r="K242" s="11"/>
      <c r="L242" s="11"/>
      <c r="M242" s="11"/>
      <c r="N242" s="11"/>
      <c r="O242" s="11"/>
      <c r="P242" s="11"/>
      <c r="Q242" s="11"/>
      <c r="R242" s="11"/>
      <c r="S242" s="11"/>
      <c r="T242" s="11"/>
      <c r="U242" s="15"/>
      <c r="V242" s="15"/>
      <c r="W242" s="15"/>
      <c r="X242" s="15"/>
      <c r="Y242" s="15"/>
      <c r="Z242" s="15"/>
      <c r="AA242" s="15"/>
    </row>
    <row r="243" spans="1:28" ht="14.7" customHeight="1" x14ac:dyDescent="0.2">
      <c r="A243" s="3"/>
      <c r="B243" s="115"/>
      <c r="C243" s="78"/>
      <c r="D243" s="240" t="s">
        <v>543</v>
      </c>
      <c r="E243" s="56"/>
      <c r="F243" s="56"/>
      <c r="G243" s="11"/>
      <c r="H243" s="11"/>
      <c r="I243" s="11"/>
      <c r="J243" s="11"/>
      <c r="K243" s="11"/>
      <c r="L243" s="11"/>
      <c r="M243" s="11"/>
      <c r="N243" s="11"/>
      <c r="O243" s="11"/>
      <c r="P243" s="11"/>
      <c r="Q243" s="11"/>
      <c r="R243" s="11"/>
      <c r="S243" s="11"/>
      <c r="T243" s="11"/>
      <c r="U243" s="15"/>
      <c r="V243" s="15"/>
      <c r="W243" s="15"/>
      <c r="X243" s="15"/>
      <c r="Y243" s="15"/>
      <c r="Z243" s="15"/>
      <c r="AA243" s="15"/>
    </row>
    <row r="244" spans="1:28" ht="29.4" customHeight="1" x14ac:dyDescent="0.2">
      <c r="A244" s="3"/>
      <c r="B244" s="115"/>
      <c r="C244" s="486" t="s">
        <v>147</v>
      </c>
      <c r="D244" s="660" t="str">
        <f>"・"&amp;E14&amp;"の施工実績を確認できるものの写し（工事実績情報システム（CORINS）竣工登録工事カルテの写し）とし、契約書の写しは無効とする。"</f>
        <v>・土木一式工事の施工実績を確認できるものの写し（工事実績情報システム（CORINS）竣工登録工事カルテの写し）とし、契約書の写しは無効とする。</v>
      </c>
      <c r="E244" s="660"/>
      <c r="F244" s="660"/>
      <c r="G244" s="660"/>
      <c r="H244" s="660"/>
      <c r="I244" s="660"/>
      <c r="J244" s="660"/>
      <c r="K244" s="660"/>
      <c r="L244" s="660"/>
      <c r="M244" s="660"/>
      <c r="N244" s="660"/>
      <c r="O244" s="660"/>
      <c r="P244" s="660"/>
      <c r="Q244" s="660"/>
      <c r="R244" s="660"/>
      <c r="S244" s="660"/>
      <c r="T244" s="660"/>
      <c r="U244" s="660"/>
      <c r="V244" s="660"/>
      <c r="W244" s="15"/>
      <c r="X244" s="15"/>
      <c r="Y244" s="15"/>
      <c r="Z244" s="15"/>
      <c r="AA244" s="15"/>
    </row>
    <row r="245" spans="1:28" ht="14.85" customHeight="1" x14ac:dyDescent="0.2">
      <c r="A245" s="3"/>
      <c r="B245" s="116"/>
      <c r="C245" s="78" t="s">
        <v>222</v>
      </c>
      <c r="D245" s="56" t="s">
        <v>458</v>
      </c>
      <c r="E245" s="56"/>
      <c r="F245" s="56"/>
      <c r="G245" s="11"/>
      <c r="H245" s="11"/>
      <c r="I245" s="11"/>
      <c r="J245" s="11"/>
      <c r="K245" s="11"/>
      <c r="L245" s="11"/>
      <c r="M245" s="11"/>
      <c r="N245" s="11"/>
      <c r="O245" s="11"/>
      <c r="P245" s="11"/>
      <c r="Q245" s="11"/>
      <c r="R245" s="11"/>
      <c r="S245" s="11"/>
      <c r="T245" s="11"/>
      <c r="U245" s="15"/>
      <c r="V245" s="15"/>
      <c r="W245" s="15"/>
      <c r="X245" s="15"/>
      <c r="Y245" s="15"/>
      <c r="Z245" s="15"/>
      <c r="AA245" s="15"/>
    </row>
    <row r="246" spans="1:28" ht="14.7" customHeight="1" x14ac:dyDescent="0.2">
      <c r="A246" s="3"/>
      <c r="B246" s="116"/>
      <c r="C246" s="659" t="s">
        <v>223</v>
      </c>
      <c r="D246" s="56" t="s">
        <v>221</v>
      </c>
      <c r="E246" s="56"/>
      <c r="F246" s="56"/>
      <c r="G246" s="11"/>
      <c r="H246" s="11"/>
      <c r="I246" s="11"/>
      <c r="J246" s="11"/>
      <c r="K246" s="11"/>
      <c r="L246" s="11"/>
      <c r="M246" s="11"/>
      <c r="N246" s="11"/>
      <c r="O246" s="11"/>
      <c r="P246" s="11"/>
      <c r="Q246" s="11"/>
      <c r="R246" s="11"/>
      <c r="S246" s="11"/>
      <c r="T246" s="11"/>
      <c r="U246" s="15"/>
      <c r="V246" s="15"/>
      <c r="W246" s="15"/>
      <c r="X246" s="15"/>
      <c r="Y246" s="15"/>
      <c r="Z246" s="15"/>
      <c r="AA246" s="15"/>
    </row>
    <row r="247" spans="1:28" ht="14.7" customHeight="1" x14ac:dyDescent="0.2">
      <c r="A247" s="3"/>
      <c r="B247" s="116"/>
      <c r="C247" s="659"/>
      <c r="D247" s="56" t="s">
        <v>459</v>
      </c>
      <c r="E247" s="56"/>
      <c r="F247" s="56"/>
      <c r="G247" s="11"/>
      <c r="H247" s="11"/>
      <c r="I247" s="11"/>
      <c r="J247" s="11"/>
      <c r="K247" s="11"/>
      <c r="L247" s="11"/>
      <c r="M247" s="11"/>
      <c r="N247" s="11"/>
      <c r="O247" s="11"/>
      <c r="P247" s="11"/>
      <c r="Q247" s="11"/>
      <c r="R247" s="11"/>
      <c r="S247" s="11"/>
      <c r="T247" s="11"/>
      <c r="U247" s="15"/>
      <c r="V247" s="15"/>
      <c r="W247" s="15"/>
      <c r="X247" s="15"/>
      <c r="Y247" s="15"/>
      <c r="Z247" s="15"/>
      <c r="AA247" s="15"/>
    </row>
    <row r="248" spans="1:28" ht="14.7" customHeight="1" x14ac:dyDescent="0.2">
      <c r="A248" s="3"/>
      <c r="B248" s="116"/>
      <c r="C248" s="78" t="s">
        <v>224</v>
      </c>
      <c r="D248" s="56" t="s">
        <v>405</v>
      </c>
      <c r="E248" s="56"/>
      <c r="F248" s="56"/>
      <c r="G248" s="11"/>
      <c r="H248" s="11"/>
      <c r="I248" s="11"/>
      <c r="J248" s="11"/>
      <c r="K248" s="11"/>
      <c r="L248" s="11"/>
      <c r="M248" s="11"/>
      <c r="N248" s="11"/>
      <c r="O248" s="11"/>
      <c r="P248" s="11"/>
      <c r="Q248" s="11"/>
      <c r="R248" s="11"/>
      <c r="S248" s="11"/>
      <c r="T248" s="11"/>
      <c r="U248" s="15"/>
      <c r="V248" s="15"/>
      <c r="W248" s="15"/>
      <c r="X248" s="15"/>
      <c r="Y248" s="15"/>
      <c r="Z248" s="15"/>
      <c r="AA248" s="15"/>
    </row>
    <row r="249" spans="1:28" ht="14.7" customHeight="1" x14ac:dyDescent="0.2">
      <c r="A249" s="3"/>
      <c r="B249" s="116"/>
      <c r="C249" s="78" t="s">
        <v>225</v>
      </c>
      <c r="D249" s="554" t="s">
        <v>441</v>
      </c>
      <c r="E249" s="173"/>
      <c r="F249" s="173"/>
      <c r="G249" s="11"/>
      <c r="H249" s="11"/>
      <c r="I249" s="11"/>
      <c r="J249" s="11"/>
      <c r="K249" s="11"/>
      <c r="L249" s="11"/>
      <c r="M249" s="11"/>
      <c r="N249" s="11"/>
      <c r="O249" s="11"/>
      <c r="P249" s="11"/>
      <c r="Q249" s="11"/>
      <c r="R249" s="11"/>
      <c r="S249" s="11"/>
      <c r="T249" s="11"/>
      <c r="U249" s="15"/>
      <c r="V249" s="15"/>
      <c r="W249" s="15"/>
      <c r="X249" s="15"/>
      <c r="Y249" s="15"/>
      <c r="Z249" s="15"/>
      <c r="AA249" s="15"/>
    </row>
    <row r="250" spans="1:28" ht="14.7" customHeight="1" x14ac:dyDescent="0.2">
      <c r="A250" s="3"/>
      <c r="B250" s="116"/>
      <c r="C250" s="641" t="s">
        <v>226</v>
      </c>
      <c r="D250" s="56" t="s">
        <v>124</v>
      </c>
      <c r="E250" s="56"/>
      <c r="F250" s="56"/>
      <c r="G250" s="11"/>
      <c r="H250" s="11"/>
      <c r="I250" s="11"/>
      <c r="J250" s="11"/>
      <c r="K250" s="11"/>
      <c r="L250" s="11"/>
      <c r="M250" s="11"/>
      <c r="N250" s="11"/>
      <c r="O250" s="11"/>
      <c r="P250" s="11"/>
      <c r="Q250" s="11"/>
      <c r="R250" s="11"/>
      <c r="S250" s="11"/>
      <c r="T250" s="11"/>
      <c r="U250" s="15"/>
      <c r="V250" s="15"/>
      <c r="W250" s="15"/>
      <c r="X250" s="15"/>
      <c r="Y250" s="15"/>
      <c r="Z250" s="15"/>
      <c r="AA250" s="15"/>
    </row>
    <row r="251" spans="1:28" ht="14.7" customHeight="1" x14ac:dyDescent="0.2">
      <c r="A251" s="3"/>
      <c r="B251" s="116"/>
      <c r="C251" s="641"/>
      <c r="D251" s="56" t="s">
        <v>431</v>
      </c>
      <c r="E251" s="56"/>
      <c r="F251" s="56"/>
      <c r="G251" s="11"/>
      <c r="H251" s="11"/>
      <c r="I251" s="11"/>
      <c r="J251" s="11"/>
      <c r="K251" s="11"/>
      <c r="L251" s="11"/>
      <c r="M251" s="11"/>
      <c r="N251" s="11"/>
      <c r="O251" s="11"/>
      <c r="P251" s="11"/>
      <c r="Q251" s="11"/>
      <c r="R251" s="11"/>
      <c r="S251" s="11"/>
      <c r="T251" s="11"/>
      <c r="U251" s="15"/>
      <c r="V251" s="15"/>
      <c r="W251" s="15"/>
      <c r="X251" s="15"/>
      <c r="Y251" s="15"/>
      <c r="Z251" s="15"/>
      <c r="AA251" s="15"/>
    </row>
    <row r="252" spans="1:28" ht="14.7" customHeight="1" x14ac:dyDescent="0.2">
      <c r="A252" s="3"/>
      <c r="B252" s="116"/>
      <c r="C252" s="642" t="s">
        <v>227</v>
      </c>
      <c r="D252" s="240" t="s">
        <v>434</v>
      </c>
      <c r="E252" s="56"/>
      <c r="F252" s="56"/>
      <c r="G252" s="11"/>
      <c r="H252" s="11"/>
      <c r="I252" s="11"/>
      <c r="J252" s="11"/>
      <c r="K252" s="11"/>
      <c r="L252" s="11"/>
      <c r="M252" s="11"/>
      <c r="N252" s="11"/>
      <c r="O252" s="11"/>
      <c r="P252" s="11"/>
      <c r="Q252" s="11"/>
      <c r="R252" s="11"/>
      <c r="S252" s="11"/>
      <c r="T252" s="11"/>
      <c r="U252" s="15"/>
      <c r="V252" s="15"/>
      <c r="W252" s="15"/>
      <c r="X252" s="15"/>
      <c r="Y252" s="15"/>
      <c r="Z252" s="15"/>
      <c r="AA252" s="15"/>
    </row>
    <row r="253" spans="1:28" ht="14.7" customHeight="1" x14ac:dyDescent="0.2">
      <c r="A253" s="3"/>
      <c r="B253" s="116"/>
      <c r="C253" s="642"/>
      <c r="D253" s="240" t="s">
        <v>435</v>
      </c>
      <c r="E253" s="56"/>
      <c r="F253" s="56"/>
      <c r="G253" s="11"/>
      <c r="H253" s="11"/>
      <c r="I253" s="11"/>
      <c r="J253" s="11"/>
      <c r="K253" s="11"/>
      <c r="L253" s="11"/>
      <c r="M253" s="11"/>
      <c r="N253" s="11"/>
      <c r="O253" s="11"/>
      <c r="P253" s="11"/>
      <c r="Q253" s="11"/>
      <c r="R253" s="11"/>
      <c r="S253" s="11"/>
      <c r="T253" s="11"/>
      <c r="U253" s="15"/>
      <c r="V253" s="15"/>
      <c r="W253" s="15"/>
      <c r="X253" s="15"/>
      <c r="Y253" s="15"/>
      <c r="Z253" s="15"/>
      <c r="AA253" s="15"/>
    </row>
    <row r="254" spans="1:28" ht="14.7" customHeight="1" x14ac:dyDescent="0.2">
      <c r="A254" s="3"/>
      <c r="B254" s="116"/>
      <c r="C254" s="78" t="s">
        <v>228</v>
      </c>
      <c r="D254" s="240" t="s">
        <v>426</v>
      </c>
      <c r="E254" s="56"/>
      <c r="F254" s="56"/>
      <c r="G254" s="11"/>
      <c r="H254" s="11"/>
      <c r="I254" s="11"/>
      <c r="J254" s="11"/>
      <c r="K254" s="11"/>
      <c r="L254" s="11"/>
      <c r="M254" s="11"/>
      <c r="N254" s="11"/>
      <c r="O254" s="11"/>
      <c r="P254" s="11"/>
      <c r="Q254" s="11"/>
      <c r="R254" s="11"/>
      <c r="S254" s="11"/>
      <c r="T254" s="11"/>
      <c r="U254" s="15"/>
      <c r="V254" s="15"/>
      <c r="W254" s="15"/>
      <c r="X254" s="15"/>
      <c r="Y254" s="15"/>
      <c r="Z254" s="15"/>
      <c r="AA254" s="15"/>
    </row>
    <row r="255" spans="1:28" ht="14.7" customHeight="1" x14ac:dyDescent="0.2">
      <c r="A255" s="3"/>
      <c r="B255" s="116"/>
      <c r="C255" s="78"/>
      <c r="D255" s="240" t="s">
        <v>290</v>
      </c>
      <c r="E255" s="56"/>
      <c r="F255" s="56"/>
      <c r="G255" s="11"/>
      <c r="H255" s="11"/>
      <c r="I255" s="11"/>
      <c r="J255" s="11"/>
      <c r="K255" s="11"/>
      <c r="L255" s="11"/>
      <c r="M255" s="11"/>
      <c r="N255" s="11"/>
      <c r="O255" s="11"/>
      <c r="P255" s="11"/>
      <c r="Q255" s="11"/>
      <c r="R255" s="11"/>
      <c r="S255" s="11"/>
      <c r="T255" s="11"/>
      <c r="U255" s="15"/>
      <c r="V255" s="15"/>
      <c r="W255" s="15"/>
      <c r="X255" s="15"/>
      <c r="Y255" s="15"/>
      <c r="Z255" s="15"/>
      <c r="AA255" s="15"/>
    </row>
    <row r="256" spans="1:28" ht="14.7" customHeight="1" x14ac:dyDescent="0.2">
      <c r="A256" s="3"/>
      <c r="B256" s="116"/>
      <c r="C256" s="78" t="s">
        <v>230</v>
      </c>
      <c r="D256" s="56" t="s">
        <v>132</v>
      </c>
      <c r="E256" s="56"/>
      <c r="F256" s="56"/>
      <c r="G256" s="11"/>
      <c r="H256" s="11"/>
      <c r="I256" s="11"/>
      <c r="J256" s="11"/>
      <c r="K256" s="11"/>
      <c r="L256" s="11"/>
      <c r="M256" s="11"/>
      <c r="N256" s="11"/>
      <c r="O256" s="11"/>
      <c r="P256" s="11"/>
      <c r="Q256" s="11"/>
      <c r="R256" s="11"/>
      <c r="S256" s="11"/>
      <c r="T256" s="11"/>
      <c r="U256" s="15"/>
      <c r="V256" s="15"/>
      <c r="W256" s="15"/>
      <c r="X256" s="15"/>
      <c r="Y256" s="15"/>
      <c r="Z256" s="15"/>
      <c r="AA256" s="15"/>
      <c r="AB256" s="4"/>
    </row>
    <row r="257" spans="1:28" s="4" customFormat="1" ht="14.7" customHeight="1" x14ac:dyDescent="0.2">
      <c r="A257" s="3"/>
      <c r="B257" s="117"/>
      <c r="C257" s="11"/>
      <c r="D257" s="35"/>
      <c r="E257" s="35"/>
      <c r="F257" s="35"/>
      <c r="G257" s="11"/>
      <c r="H257" s="11"/>
      <c r="I257" s="11"/>
      <c r="J257" s="11"/>
      <c r="K257" s="11"/>
      <c r="L257" s="11"/>
      <c r="M257" s="11"/>
      <c r="N257" s="11"/>
      <c r="O257" s="11"/>
      <c r="P257" s="11"/>
      <c r="Q257" s="11"/>
      <c r="R257" s="11"/>
      <c r="S257" s="11"/>
      <c r="T257" s="11"/>
      <c r="U257" s="15"/>
      <c r="V257" s="15"/>
      <c r="W257" s="15"/>
      <c r="X257" s="15"/>
      <c r="Y257" s="15"/>
      <c r="Z257" s="15"/>
      <c r="AA257" s="15"/>
    </row>
    <row r="258" spans="1:28" s="4" customFormat="1" ht="4.2" customHeight="1" thickBot="1" x14ac:dyDescent="0.25">
      <c r="A258" s="3"/>
      <c r="B258" s="90"/>
      <c r="C258" s="82"/>
      <c r="D258" s="81"/>
      <c r="E258" s="81"/>
      <c r="F258" s="81"/>
      <c r="G258" s="82"/>
      <c r="H258" s="82"/>
      <c r="I258" s="82"/>
      <c r="J258" s="82"/>
      <c r="K258" s="82"/>
      <c r="L258" s="82"/>
      <c r="M258" s="82"/>
      <c r="N258" s="82"/>
      <c r="O258" s="82"/>
      <c r="P258" s="82"/>
      <c r="Q258" s="82"/>
      <c r="R258" s="82"/>
      <c r="S258" s="82"/>
      <c r="T258" s="82"/>
      <c r="U258" s="80"/>
      <c r="V258" s="80"/>
      <c r="W258" s="80"/>
      <c r="X258" s="80"/>
      <c r="Y258" s="80"/>
      <c r="Z258" s="80"/>
      <c r="AA258" s="80"/>
    </row>
    <row r="259" spans="1:28" s="4" customFormat="1" ht="3" customHeight="1" x14ac:dyDescent="0.2">
      <c r="A259" s="3"/>
      <c r="B259" s="3"/>
      <c r="C259" s="3"/>
      <c r="D259" s="9"/>
      <c r="E259" s="9"/>
      <c r="F259" s="9"/>
      <c r="G259" s="3"/>
      <c r="H259" s="3"/>
      <c r="I259" s="3"/>
      <c r="J259" s="3"/>
      <c r="K259" s="3"/>
      <c r="L259" s="3"/>
      <c r="M259" s="3"/>
      <c r="N259" s="3"/>
      <c r="O259" s="3"/>
      <c r="P259" s="3"/>
      <c r="Q259" s="3"/>
      <c r="R259" s="3"/>
      <c r="S259" s="3"/>
      <c r="T259" s="3"/>
      <c r="U259" s="9"/>
      <c r="V259" s="9"/>
      <c r="W259" s="9"/>
      <c r="X259" s="9"/>
      <c r="Y259" s="9"/>
      <c r="Z259" s="9"/>
      <c r="AA259" s="9"/>
      <c r="AB259" s="14"/>
    </row>
    <row r="260" spans="1:28" s="14" customFormat="1" ht="14.7" customHeight="1" x14ac:dyDescent="0.2">
      <c r="A260" s="3"/>
      <c r="B260" s="3"/>
      <c r="C260" s="3"/>
      <c r="D260" s="9"/>
      <c r="E260" s="9"/>
      <c r="F260" s="9"/>
      <c r="G260" s="60"/>
      <c r="H260" s="3"/>
      <c r="I260" s="3"/>
      <c r="J260" s="3"/>
      <c r="K260" s="3"/>
      <c r="L260" s="3"/>
      <c r="M260" s="3"/>
      <c r="N260" s="3"/>
      <c r="O260" s="3"/>
      <c r="P260" s="3"/>
      <c r="Q260" s="3"/>
      <c r="R260" s="3"/>
      <c r="S260" s="3"/>
      <c r="T260" s="3"/>
      <c r="U260" s="9"/>
      <c r="V260" s="9"/>
      <c r="W260" s="9"/>
      <c r="X260" s="9"/>
      <c r="Y260" s="9"/>
      <c r="Z260" s="9"/>
      <c r="AA260" s="9"/>
      <c r="AB260" s="4"/>
    </row>
    <row r="261" spans="1:28" s="4" customFormat="1" ht="14.7" customHeight="1" x14ac:dyDescent="0.2">
      <c r="A261" s="58"/>
      <c r="B261" s="3"/>
      <c r="C261" s="274" t="s">
        <v>81</v>
      </c>
      <c r="D261" s="9"/>
      <c r="E261" s="9"/>
      <c r="F261" s="9"/>
      <c r="G261" s="60"/>
      <c r="H261" s="3"/>
      <c r="I261" s="3"/>
      <c r="J261" s="3"/>
      <c r="K261" s="3"/>
      <c r="L261" s="3"/>
      <c r="M261" s="3"/>
      <c r="N261" s="3"/>
      <c r="O261" s="3"/>
      <c r="P261" s="3"/>
      <c r="Q261" s="3"/>
      <c r="R261" s="3"/>
      <c r="S261" s="3"/>
      <c r="T261" s="3"/>
      <c r="U261" s="9"/>
      <c r="V261" s="9"/>
      <c r="W261" s="9"/>
      <c r="X261" s="9"/>
      <c r="Y261" s="9"/>
      <c r="Z261" s="9"/>
      <c r="AA261" s="9"/>
      <c r="AB261" s="5"/>
    </row>
    <row r="262" spans="1:28" ht="14.7" customHeight="1" thickBot="1" x14ac:dyDescent="0.25">
      <c r="A262" s="3"/>
      <c r="B262" s="61" t="s">
        <v>107</v>
      </c>
      <c r="C262" s="58"/>
      <c r="D262" s="9"/>
      <c r="E262" s="9"/>
      <c r="F262" s="9"/>
      <c r="G262" s="62"/>
      <c r="H262" s="58"/>
      <c r="I262" s="58"/>
      <c r="J262" s="58"/>
      <c r="K262" s="58"/>
      <c r="L262" s="58"/>
      <c r="M262" s="58"/>
      <c r="N262" s="58"/>
      <c r="O262" s="58"/>
      <c r="P262" s="58"/>
      <c r="Q262" s="58"/>
      <c r="R262" s="58"/>
      <c r="S262" s="58"/>
      <c r="T262" s="58"/>
      <c r="U262" s="9"/>
      <c r="V262" s="9"/>
      <c r="W262" s="9"/>
      <c r="X262" s="9"/>
      <c r="Y262" s="9"/>
      <c r="Z262" s="9"/>
      <c r="AA262" s="9"/>
    </row>
    <row r="263" spans="1:28" ht="4.2" customHeight="1" x14ac:dyDescent="0.2">
      <c r="A263" s="3"/>
      <c r="B263" s="164"/>
      <c r="C263" s="170"/>
      <c r="D263" s="169"/>
      <c r="E263" s="169"/>
      <c r="F263" s="169"/>
      <c r="G263" s="171"/>
      <c r="H263" s="169"/>
      <c r="I263" s="169"/>
      <c r="J263" s="169"/>
      <c r="K263" s="169"/>
      <c r="L263" s="169"/>
      <c r="M263" s="169"/>
      <c r="N263" s="169"/>
      <c r="O263" s="169"/>
      <c r="P263" s="169"/>
      <c r="Q263" s="169"/>
      <c r="R263" s="169"/>
      <c r="S263" s="169"/>
      <c r="T263" s="169"/>
      <c r="U263" s="169"/>
      <c r="V263" s="169"/>
      <c r="W263" s="169"/>
      <c r="X263" s="169"/>
      <c r="Y263" s="169"/>
      <c r="Z263" s="169"/>
      <c r="AA263" s="169"/>
    </row>
    <row r="264" spans="1:28" ht="14.7" customHeight="1" x14ac:dyDescent="0.2">
      <c r="A264" s="3"/>
      <c r="B264" s="165"/>
      <c r="C264" s="172" t="s">
        <v>236</v>
      </c>
      <c r="D264" s="56" t="str">
        <f xml:space="preserve"> ""&amp;TEXT(E7,"ggge年m月d日")&amp;"付けで公告のありました下記工事の事後審査に必要な書類を提出します。"</f>
        <v>2023/付けで公告のありました下記工事の事後審査に必要な書類を提出します。</v>
      </c>
      <c r="E264" s="56"/>
      <c r="F264" s="56"/>
      <c r="G264" s="35"/>
      <c r="H264" s="35"/>
      <c r="I264" s="35"/>
      <c r="J264" s="35"/>
      <c r="K264" s="35"/>
      <c r="L264" s="35"/>
      <c r="M264" s="35"/>
      <c r="N264" s="35"/>
      <c r="O264" s="35"/>
      <c r="P264" s="35"/>
      <c r="Q264" s="35"/>
      <c r="R264" s="35"/>
      <c r="S264" s="35"/>
      <c r="T264" s="35"/>
      <c r="U264" s="35"/>
      <c r="V264" s="35"/>
      <c r="W264" s="35"/>
      <c r="X264" s="35"/>
      <c r="Y264" s="35"/>
      <c r="Z264" s="35"/>
      <c r="AA264" s="35"/>
    </row>
    <row r="265" spans="1:28" ht="14.7" customHeight="1" x14ac:dyDescent="0.2">
      <c r="A265" s="3"/>
      <c r="B265" s="165"/>
      <c r="C265" s="172" t="s">
        <v>236</v>
      </c>
      <c r="D265" s="56" t="s">
        <v>80</v>
      </c>
      <c r="E265" s="56"/>
      <c r="F265" s="56"/>
      <c r="G265" s="35"/>
      <c r="H265" s="35"/>
      <c r="I265" s="35"/>
      <c r="J265" s="35"/>
      <c r="K265" s="35"/>
      <c r="L265" s="35"/>
      <c r="M265" s="35"/>
      <c r="N265" s="35"/>
      <c r="O265" s="35"/>
      <c r="P265" s="35"/>
      <c r="Q265" s="35"/>
      <c r="R265" s="35"/>
      <c r="S265" s="35"/>
      <c r="T265" s="35"/>
      <c r="U265" s="35"/>
      <c r="V265" s="35"/>
      <c r="W265" s="35"/>
      <c r="X265" s="35"/>
      <c r="Y265" s="35"/>
      <c r="Z265" s="35"/>
      <c r="AA265" s="35"/>
    </row>
    <row r="266" spans="1:28" ht="14.7" customHeight="1" x14ac:dyDescent="0.2">
      <c r="A266" s="3"/>
      <c r="B266" s="165"/>
      <c r="C266" s="172" t="s">
        <v>237</v>
      </c>
      <c r="D266" s="56" t="s">
        <v>436</v>
      </c>
      <c r="E266" s="56"/>
      <c r="F266" s="56"/>
      <c r="G266" s="35"/>
      <c r="H266" s="35"/>
      <c r="I266" s="35"/>
      <c r="J266" s="35"/>
      <c r="K266" s="35"/>
      <c r="L266" s="35"/>
      <c r="M266" s="35"/>
      <c r="N266" s="35"/>
      <c r="O266" s="35"/>
      <c r="P266" s="35"/>
      <c r="Q266" s="35"/>
      <c r="R266" s="35"/>
      <c r="S266" s="35"/>
      <c r="T266" s="35"/>
      <c r="U266" s="35"/>
      <c r="V266" s="35"/>
      <c r="W266" s="35"/>
      <c r="X266" s="35"/>
      <c r="Y266" s="35"/>
      <c r="Z266" s="35"/>
      <c r="AA266" s="35"/>
    </row>
    <row r="267" spans="1:28" ht="14.7" customHeight="1" x14ac:dyDescent="0.2">
      <c r="A267" s="3"/>
      <c r="B267" s="165"/>
      <c r="C267" s="172" t="s">
        <v>238</v>
      </c>
      <c r="D267" s="240" t="str">
        <f>"若手技術者の"&amp;E14&amp;"に関する資格取得実績"</f>
        <v>若手技術者の土木一式工事に関する資格取得実績</v>
      </c>
      <c r="E267" s="56"/>
      <c r="F267" s="56"/>
      <c r="G267" s="35"/>
      <c r="H267" s="35"/>
      <c r="I267" s="35"/>
      <c r="J267" s="35"/>
      <c r="K267" s="35"/>
      <c r="L267" s="35"/>
      <c r="M267" s="35"/>
      <c r="N267" s="35"/>
      <c r="O267" s="35"/>
      <c r="P267" s="35"/>
      <c r="Q267" s="35"/>
      <c r="R267" s="35"/>
      <c r="S267" s="35"/>
      <c r="T267" s="35"/>
      <c r="U267" s="35"/>
      <c r="V267" s="35"/>
      <c r="W267" s="35"/>
      <c r="X267" s="35"/>
      <c r="Y267" s="35"/>
      <c r="Z267" s="35"/>
      <c r="AA267" s="35"/>
    </row>
    <row r="268" spans="1:28" ht="14.7" customHeight="1" x14ac:dyDescent="0.2">
      <c r="A268" s="3"/>
      <c r="B268" s="165"/>
      <c r="C268" s="172" t="s">
        <v>239</v>
      </c>
      <c r="D268" s="56" t="str">
        <f>"国、地方公共団体又は特殊法人等の発注工事における過去10年間（"&amp;E20&amp;"）の同規模工事における主任（監理）技術者としての施工実績を記入してください。"</f>
        <v>国、地方公共団体又は特殊法人等の発注工事における過去10年間（平成24年度から令和4年度まで）の同規模工事における主任（監理）技術者としての施工実績を記入してください。</v>
      </c>
      <c r="E268" s="56"/>
      <c r="F268" s="56"/>
      <c r="G268" s="35"/>
      <c r="H268" s="35"/>
      <c r="I268" s="35"/>
      <c r="J268" s="35"/>
      <c r="K268" s="35"/>
      <c r="L268" s="35"/>
      <c r="M268" s="35"/>
      <c r="N268" s="35"/>
      <c r="O268" s="35"/>
      <c r="P268" s="35"/>
      <c r="Q268" s="35"/>
      <c r="R268" s="35"/>
      <c r="S268" s="35"/>
      <c r="T268" s="35"/>
      <c r="U268" s="35"/>
      <c r="V268" s="35"/>
      <c r="W268" s="35"/>
      <c r="X268" s="35"/>
      <c r="Y268" s="35"/>
      <c r="Z268" s="35"/>
      <c r="AA268" s="35"/>
    </row>
    <row r="269" spans="1:28" ht="14.7" customHeight="1" x14ac:dyDescent="0.2">
      <c r="A269" s="3"/>
      <c r="B269" s="165"/>
      <c r="C269" s="172" t="s">
        <v>240</v>
      </c>
      <c r="D269" s="56" t="str">
        <f>E14&amp;"に関する本工事配置予定技術者の保有する資格"</f>
        <v>土木一式工事に関する本工事配置予定技術者の保有する資格</v>
      </c>
      <c r="E269" s="56"/>
      <c r="F269" s="56"/>
      <c r="G269" s="35"/>
      <c r="H269" s="35"/>
      <c r="I269" s="35"/>
      <c r="J269" s="35"/>
      <c r="K269" s="35"/>
      <c r="L269" s="35"/>
      <c r="M269" s="35"/>
      <c r="N269" s="35"/>
      <c r="O269" s="35"/>
      <c r="P269" s="35"/>
      <c r="Q269" s="35"/>
      <c r="R269" s="35"/>
      <c r="S269" s="35"/>
      <c r="T269" s="35"/>
      <c r="U269" s="35"/>
      <c r="V269" s="35"/>
      <c r="W269" s="35"/>
      <c r="X269" s="35"/>
      <c r="Y269" s="35"/>
      <c r="Z269" s="35"/>
      <c r="AA269" s="35"/>
    </row>
    <row r="270" spans="1:28" ht="14.7" customHeight="1" x14ac:dyDescent="0.2">
      <c r="A270" s="3"/>
      <c r="B270" s="165"/>
      <c r="C270" s="172" t="s">
        <v>66</v>
      </c>
      <c r="D270" s="57"/>
      <c r="E270" s="57"/>
      <c r="F270" s="57"/>
      <c r="G270" s="35"/>
      <c r="H270" s="35"/>
      <c r="I270" s="35"/>
      <c r="J270" s="35"/>
      <c r="K270" s="35"/>
      <c r="L270" s="35"/>
      <c r="M270" s="35"/>
      <c r="N270" s="35"/>
      <c r="O270" s="35"/>
      <c r="P270" s="35"/>
      <c r="Q270" s="35"/>
      <c r="R270" s="35"/>
      <c r="S270" s="35"/>
      <c r="T270" s="35"/>
      <c r="U270" s="35"/>
      <c r="V270" s="35"/>
      <c r="W270" s="35"/>
      <c r="X270" s="35"/>
      <c r="Y270" s="35"/>
      <c r="Z270" s="35"/>
      <c r="AA270" s="35"/>
    </row>
    <row r="271" spans="1:28" ht="14.7" customHeight="1" x14ac:dyDescent="0.2">
      <c r="A271" s="3"/>
      <c r="B271" s="165"/>
      <c r="C271" s="172" t="s">
        <v>66</v>
      </c>
      <c r="D271" s="174"/>
      <c r="E271" s="174"/>
      <c r="F271" s="174"/>
      <c r="G271" s="35"/>
      <c r="H271" s="35"/>
      <c r="I271" s="35"/>
      <c r="J271" s="35"/>
      <c r="K271" s="35"/>
      <c r="L271" s="35"/>
      <c r="M271" s="35"/>
      <c r="N271" s="35"/>
      <c r="O271" s="35"/>
      <c r="P271" s="35"/>
      <c r="Q271" s="35"/>
      <c r="R271" s="35"/>
      <c r="S271" s="35"/>
      <c r="T271" s="35"/>
      <c r="U271" s="35"/>
      <c r="V271" s="35"/>
      <c r="W271" s="35"/>
      <c r="X271" s="35"/>
      <c r="Y271" s="35"/>
      <c r="Z271" s="35"/>
      <c r="AA271" s="35"/>
      <c r="AB271" s="4"/>
    </row>
    <row r="272" spans="1:28" s="4" customFormat="1" ht="14.7" customHeight="1" x14ac:dyDescent="0.2">
      <c r="A272" s="3"/>
      <c r="B272" s="165"/>
      <c r="C272" s="172" t="s">
        <v>66</v>
      </c>
      <c r="D272" s="174"/>
      <c r="E272" s="174"/>
      <c r="F272" s="174"/>
      <c r="G272" s="35"/>
      <c r="H272" s="35"/>
      <c r="I272" s="35"/>
      <c r="J272" s="35"/>
      <c r="K272" s="35"/>
      <c r="L272" s="35"/>
      <c r="M272" s="35"/>
      <c r="N272" s="35"/>
      <c r="O272" s="35"/>
      <c r="P272" s="35"/>
      <c r="Q272" s="35"/>
      <c r="R272" s="35"/>
      <c r="S272" s="35"/>
      <c r="T272" s="35"/>
      <c r="U272" s="35"/>
      <c r="V272" s="35"/>
      <c r="W272" s="35"/>
      <c r="X272" s="35"/>
      <c r="Y272" s="35"/>
      <c r="Z272" s="35"/>
      <c r="AA272" s="35"/>
      <c r="AB272" s="5"/>
    </row>
    <row r="273" spans="1:27" ht="14.7" customHeight="1" x14ac:dyDescent="0.2">
      <c r="A273" s="3"/>
      <c r="B273" s="165"/>
      <c r="C273" s="172" t="s">
        <v>66</v>
      </c>
      <c r="D273" s="174"/>
      <c r="E273" s="174"/>
      <c r="F273" s="174"/>
      <c r="G273" s="35"/>
      <c r="H273" s="35"/>
      <c r="I273" s="35"/>
      <c r="J273" s="35"/>
      <c r="K273" s="35"/>
      <c r="L273" s="35"/>
      <c r="M273" s="35"/>
      <c r="N273" s="35"/>
      <c r="O273" s="35"/>
      <c r="P273" s="35"/>
      <c r="Q273" s="35"/>
      <c r="R273" s="35"/>
      <c r="S273" s="35"/>
      <c r="T273" s="35"/>
      <c r="U273" s="35"/>
      <c r="V273" s="35"/>
      <c r="W273" s="35"/>
      <c r="X273" s="35"/>
      <c r="Y273" s="35"/>
      <c r="Z273" s="35"/>
      <c r="AA273" s="35"/>
    </row>
    <row r="274" spans="1:27" ht="14.7" customHeight="1" x14ac:dyDescent="0.2">
      <c r="A274" s="3"/>
      <c r="B274" s="166"/>
      <c r="C274" s="172" t="s">
        <v>66</v>
      </c>
      <c r="D274" s="174"/>
      <c r="E274" s="174"/>
      <c r="F274" s="174"/>
      <c r="G274" s="35"/>
      <c r="H274" s="35"/>
      <c r="I274" s="35"/>
      <c r="J274" s="35"/>
      <c r="K274" s="35"/>
      <c r="L274" s="35"/>
      <c r="M274" s="35"/>
      <c r="N274" s="35"/>
      <c r="O274" s="35"/>
      <c r="P274" s="35"/>
      <c r="Q274" s="35"/>
      <c r="R274" s="35"/>
      <c r="S274" s="35"/>
      <c r="T274" s="35"/>
      <c r="U274" s="35"/>
      <c r="V274" s="35"/>
      <c r="W274" s="35"/>
      <c r="X274" s="35"/>
      <c r="Y274" s="35"/>
      <c r="Z274" s="35"/>
      <c r="AA274" s="35"/>
    </row>
    <row r="275" spans="1:27" ht="4.2" customHeight="1" thickBot="1" x14ac:dyDescent="0.25">
      <c r="A275" s="3"/>
      <c r="B275" s="167"/>
      <c r="C275" s="168"/>
      <c r="D275" s="13"/>
      <c r="E275" s="13"/>
      <c r="F275" s="13"/>
      <c r="G275" s="12"/>
      <c r="H275" s="12"/>
      <c r="I275" s="12"/>
      <c r="J275" s="12"/>
      <c r="K275" s="12"/>
      <c r="L275" s="12"/>
      <c r="M275" s="12"/>
      <c r="N275" s="12"/>
      <c r="O275" s="12"/>
      <c r="P275" s="12"/>
      <c r="Q275" s="12"/>
      <c r="R275" s="12"/>
      <c r="S275" s="12"/>
      <c r="T275" s="12"/>
      <c r="U275" s="12"/>
      <c r="V275" s="12"/>
      <c r="W275" s="12"/>
      <c r="X275" s="12"/>
      <c r="Y275" s="12"/>
      <c r="Z275" s="12"/>
      <c r="AA275" s="12"/>
    </row>
    <row r="276" spans="1:27" x14ac:dyDescent="0.2">
      <c r="A276" s="3"/>
      <c r="B276" s="3"/>
      <c r="C276" s="3"/>
      <c r="D276" s="9"/>
      <c r="E276" s="9"/>
      <c r="F276" s="9"/>
      <c r="G276" s="3"/>
      <c r="H276" s="3"/>
      <c r="I276" s="3"/>
      <c r="J276" s="3"/>
      <c r="K276" s="3"/>
      <c r="L276" s="3"/>
      <c r="M276" s="3"/>
      <c r="N276" s="3"/>
      <c r="O276" s="3"/>
      <c r="P276" s="3"/>
      <c r="Q276" s="3"/>
      <c r="R276" s="3"/>
      <c r="S276" s="3"/>
      <c r="T276" s="3"/>
      <c r="U276" s="9"/>
      <c r="V276" s="9"/>
      <c r="W276" s="9"/>
      <c r="X276" s="9"/>
      <c r="Y276" s="9"/>
      <c r="Z276" s="9"/>
      <c r="AA276" s="9"/>
    </row>
  </sheetData>
  <mergeCells count="191">
    <mergeCell ref="E74:M74"/>
    <mergeCell ref="E73:M73"/>
    <mergeCell ref="E72:M72"/>
    <mergeCell ref="E71:M71"/>
    <mergeCell ref="E70:M70"/>
    <mergeCell ref="E69:M69"/>
    <mergeCell ref="E68:M68"/>
    <mergeCell ref="E63:M63"/>
    <mergeCell ref="E62:M62"/>
    <mergeCell ref="E65:M65"/>
    <mergeCell ref="E64:M64"/>
    <mergeCell ref="L11:M11"/>
    <mergeCell ref="E11:F11"/>
    <mergeCell ref="G11:I11"/>
    <mergeCell ref="S15:S16"/>
    <mergeCell ref="U15:W15"/>
    <mergeCell ref="J15:M15"/>
    <mergeCell ref="E15:H15"/>
    <mergeCell ref="E16:H16"/>
    <mergeCell ref="N15:P15"/>
    <mergeCell ref="C15:C16"/>
    <mergeCell ref="E48:M48"/>
    <mergeCell ref="N43:P43"/>
    <mergeCell ref="N44:P44"/>
    <mergeCell ref="N45:P45"/>
    <mergeCell ref="N46:P46"/>
    <mergeCell ref="E22:I22"/>
    <mergeCell ref="E23:I23"/>
    <mergeCell ref="E24:I24"/>
    <mergeCell ref="E25:I25"/>
    <mergeCell ref="E26:I26"/>
    <mergeCell ref="E27:I27"/>
    <mergeCell ref="E29:F29"/>
    <mergeCell ref="N42:P42"/>
    <mergeCell ref="E40:M40"/>
    <mergeCell ref="N40:P40"/>
    <mergeCell ref="E46:M46"/>
    <mergeCell ref="E45:M45"/>
    <mergeCell ref="E44:M44"/>
    <mergeCell ref="E43:M43"/>
    <mergeCell ref="E42:M42"/>
    <mergeCell ref="C22:C23"/>
    <mergeCell ref="H21:I21"/>
    <mergeCell ref="J22:M22"/>
    <mergeCell ref="E52:M52"/>
    <mergeCell ref="N52:P52"/>
    <mergeCell ref="E53:M53"/>
    <mergeCell ref="N53:P53"/>
    <mergeCell ref="E54:M54"/>
    <mergeCell ref="N54:P54"/>
    <mergeCell ref="D47:P47"/>
    <mergeCell ref="N65:P65"/>
    <mergeCell ref="E58:M58"/>
    <mergeCell ref="E59:M59"/>
    <mergeCell ref="N58:P59"/>
    <mergeCell ref="E57:M57"/>
    <mergeCell ref="E56:M56"/>
    <mergeCell ref="E51:M51"/>
    <mergeCell ref="E50:M50"/>
    <mergeCell ref="E49:M49"/>
    <mergeCell ref="N64:P64"/>
    <mergeCell ref="D48:D68"/>
    <mergeCell ref="X8:AA13"/>
    <mergeCell ref="N33:P33"/>
    <mergeCell ref="N41:P41"/>
    <mergeCell ref="U23:W23"/>
    <mergeCell ref="U24:W24"/>
    <mergeCell ref="U25:W25"/>
    <mergeCell ref="U26:W26"/>
    <mergeCell ref="N21:P21"/>
    <mergeCell ref="N14:P14"/>
    <mergeCell ref="N24:P24"/>
    <mergeCell ref="N26:P26"/>
    <mergeCell ref="N22:P22"/>
    <mergeCell ref="U8:W8"/>
    <mergeCell ref="U9:W9"/>
    <mergeCell ref="U10:W10"/>
    <mergeCell ref="U11:W11"/>
    <mergeCell ref="N27:P27"/>
    <mergeCell ref="U22:W22"/>
    <mergeCell ref="N23:P23"/>
    <mergeCell ref="N25:P25"/>
    <mergeCell ref="N31:P32"/>
    <mergeCell ref="N39:P39"/>
    <mergeCell ref="S22:S23"/>
    <mergeCell ref="N34:P34"/>
    <mergeCell ref="N6:P6"/>
    <mergeCell ref="N8:P8"/>
    <mergeCell ref="N9:P9"/>
    <mergeCell ref="N10:P10"/>
    <mergeCell ref="N11:P11"/>
    <mergeCell ref="N16:P16"/>
    <mergeCell ref="J14:M14"/>
    <mergeCell ref="J16:M16"/>
    <mergeCell ref="N12:P12"/>
    <mergeCell ref="N13:P13"/>
    <mergeCell ref="L7:M7"/>
    <mergeCell ref="E6:M6"/>
    <mergeCell ref="E7:H7"/>
    <mergeCell ref="E8:I8"/>
    <mergeCell ref="E9:M9"/>
    <mergeCell ref="E10:M10"/>
    <mergeCell ref="E14:I14"/>
    <mergeCell ref="J8:M8"/>
    <mergeCell ref="J12:K12"/>
    <mergeCell ref="L12:M12"/>
    <mergeCell ref="J13:K13"/>
    <mergeCell ref="L13:M13"/>
    <mergeCell ref="E12:H12"/>
    <mergeCell ref="J11:K11"/>
    <mergeCell ref="N73:P73"/>
    <mergeCell ref="G77:M77"/>
    <mergeCell ref="C28:C29"/>
    <mergeCell ref="E41:M41"/>
    <mergeCell ref="E13:I13"/>
    <mergeCell ref="E19:I19"/>
    <mergeCell ref="E20:I20"/>
    <mergeCell ref="J20:M20"/>
    <mergeCell ref="N70:P70"/>
    <mergeCell ref="N71:P71"/>
    <mergeCell ref="N72:P72"/>
    <mergeCell ref="N77:P77"/>
    <mergeCell ref="E67:M67"/>
    <mergeCell ref="E55:M55"/>
    <mergeCell ref="E66:M66"/>
    <mergeCell ref="N17:P18"/>
    <mergeCell ref="N19:P20"/>
    <mergeCell ref="J18:M18"/>
    <mergeCell ref="E18:I18"/>
    <mergeCell ref="E17:I17"/>
    <mergeCell ref="J17:M17"/>
    <mergeCell ref="J19:M19"/>
    <mergeCell ref="E21:G21"/>
    <mergeCell ref="J21:M21"/>
    <mergeCell ref="E28:F28"/>
    <mergeCell ref="H29:I29"/>
    <mergeCell ref="H28:I28"/>
    <mergeCell ref="E39:M39"/>
    <mergeCell ref="E33:M33"/>
    <mergeCell ref="E32:M32"/>
    <mergeCell ref="E31:M31"/>
    <mergeCell ref="J24:M24"/>
    <mergeCell ref="J25:M25"/>
    <mergeCell ref="J26:M26"/>
    <mergeCell ref="J27:M27"/>
    <mergeCell ref="E34:M34"/>
    <mergeCell ref="E35:I35"/>
    <mergeCell ref="K35:K36"/>
    <mergeCell ref="C250:C251"/>
    <mergeCell ref="C252:C253"/>
    <mergeCell ref="C220:C221"/>
    <mergeCell ref="G78:I78"/>
    <mergeCell ref="J78:M78"/>
    <mergeCell ref="J79:M79"/>
    <mergeCell ref="D98:V98"/>
    <mergeCell ref="N79:P79"/>
    <mergeCell ref="N78:P78"/>
    <mergeCell ref="C197:C199"/>
    <mergeCell ref="C246:C247"/>
    <mergeCell ref="D240:V240"/>
    <mergeCell ref="D102:V102"/>
    <mergeCell ref="D219:X219"/>
    <mergeCell ref="D244:V244"/>
    <mergeCell ref="D171:V171"/>
    <mergeCell ref="C166:C170"/>
    <mergeCell ref="C171:C186"/>
    <mergeCell ref="D95:V95"/>
    <mergeCell ref="N35:P35"/>
    <mergeCell ref="E36:I36"/>
    <mergeCell ref="N36:P36"/>
    <mergeCell ref="E37:M37"/>
    <mergeCell ref="N37:P37"/>
    <mergeCell ref="E38:M38"/>
    <mergeCell ref="N38:P38"/>
    <mergeCell ref="D31:D46"/>
    <mergeCell ref="D69:D74"/>
    <mergeCell ref="N68:P68"/>
    <mergeCell ref="N55:P55"/>
    <mergeCell ref="N48:P50"/>
    <mergeCell ref="N56:P56"/>
    <mergeCell ref="N57:P57"/>
    <mergeCell ref="N60:P60"/>
    <mergeCell ref="N61:P61"/>
    <mergeCell ref="N62:P62"/>
    <mergeCell ref="N63:P63"/>
    <mergeCell ref="N74:P74"/>
    <mergeCell ref="N69:P69"/>
    <mergeCell ref="N66:P66"/>
    <mergeCell ref="N51:P51"/>
    <mergeCell ref="E61:M61"/>
    <mergeCell ref="E60:M60"/>
  </mergeCells>
  <phoneticPr fontId="1"/>
  <dataValidations disablePrompts="1" count="5">
    <dataValidation type="list" allowBlank="1" showInputMessage="1" showErrorMessage="1" sqref="L7:M7" xr:uid="{00000000-0002-0000-0000-000000000000}">
      <formula1>$U$7:$V$7</formula1>
    </dataValidation>
    <dataValidation type="list" allowBlank="1" showInputMessage="1" showErrorMessage="1" sqref="E27" xr:uid="{00000000-0002-0000-0000-000001000000}">
      <formula1>$U$27:$X$27</formula1>
    </dataValidation>
    <dataValidation type="list" allowBlank="1" showInputMessage="1" showErrorMessage="1" sqref="E14" xr:uid="{00000000-0002-0000-0000-000002000000}">
      <formula1>$U$14:$AA$14</formula1>
    </dataValidation>
    <dataValidation type="list" allowBlank="1" showInputMessage="1" showErrorMessage="1" sqref="I12" xr:uid="{00000000-0002-0000-0000-000003000000}">
      <formula1>$U$12:$V$12</formula1>
    </dataValidation>
    <dataValidation type="list" allowBlank="1" showInputMessage="1" showErrorMessage="1" sqref="E13:I13" xr:uid="{00000000-0002-0000-0000-000004000000}">
      <formula1>$U$13:$W$13</formula1>
    </dataValidation>
  </dataValidations>
  <printOptions horizontalCentered="1" verticalCentered="1"/>
  <pageMargins left="0.23622047244094491" right="0.23622047244094491" top="0.19685039370078741" bottom="0.15748031496062992" header="0.19685039370078741" footer="0.15748031496062992"/>
  <pageSetup paperSize="8" scale="46" fitToWidth="0" fitToHeight="0" orientation="portrait" r:id="rId1"/>
  <rowBreaks count="1" manualBreakCount="1">
    <brk id="82"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091" r:id="rId4" name="Check Box 43">
              <controlPr defaultSize="0" autoFill="0" autoLine="0" autoPict="0">
                <anchor moveWithCells="1">
                  <from>
                    <xdr:col>1</xdr:col>
                    <xdr:colOff>22860</xdr:colOff>
                    <xdr:row>90</xdr:row>
                    <xdr:rowOff>22860</xdr:rowOff>
                  </from>
                  <to>
                    <xdr:col>1</xdr:col>
                    <xdr:colOff>152400</xdr:colOff>
                    <xdr:row>91</xdr:row>
                    <xdr:rowOff>0</xdr:rowOff>
                  </to>
                </anchor>
              </controlPr>
            </control>
          </mc:Choice>
        </mc:AlternateContent>
        <mc:AlternateContent xmlns:mc="http://schemas.openxmlformats.org/markup-compatibility/2006">
          <mc:Choice Requires="x14">
            <control shapeId="2093" r:id="rId5" name="Check Box 45">
              <controlPr defaultSize="0" autoFill="0" autoLine="0" autoPict="0">
                <anchor moveWithCells="1">
                  <from>
                    <xdr:col>1</xdr:col>
                    <xdr:colOff>22860</xdr:colOff>
                    <xdr:row>91</xdr:row>
                    <xdr:rowOff>22860</xdr:rowOff>
                  </from>
                  <to>
                    <xdr:col>1</xdr:col>
                    <xdr:colOff>152400</xdr:colOff>
                    <xdr:row>92</xdr:row>
                    <xdr:rowOff>0</xdr:rowOff>
                  </to>
                </anchor>
              </controlPr>
            </control>
          </mc:Choice>
        </mc:AlternateContent>
        <mc:AlternateContent xmlns:mc="http://schemas.openxmlformats.org/markup-compatibility/2006">
          <mc:Choice Requires="x14">
            <control shapeId="2095" r:id="rId6" name="Check Box 47">
              <controlPr defaultSize="0" autoFill="0" autoLine="0" autoPict="0">
                <anchor moveWithCells="1">
                  <from>
                    <xdr:col>1</xdr:col>
                    <xdr:colOff>22860</xdr:colOff>
                    <xdr:row>93</xdr:row>
                    <xdr:rowOff>22860</xdr:rowOff>
                  </from>
                  <to>
                    <xdr:col>1</xdr:col>
                    <xdr:colOff>152400</xdr:colOff>
                    <xdr:row>94</xdr:row>
                    <xdr:rowOff>0</xdr:rowOff>
                  </to>
                </anchor>
              </controlPr>
            </control>
          </mc:Choice>
        </mc:AlternateContent>
        <mc:AlternateContent xmlns:mc="http://schemas.openxmlformats.org/markup-compatibility/2006">
          <mc:Choice Requires="x14">
            <control shapeId="2096" r:id="rId7" name="Check Box 48">
              <controlPr defaultSize="0" autoFill="0" autoLine="0" autoPict="0">
                <anchor moveWithCells="1">
                  <from>
                    <xdr:col>1</xdr:col>
                    <xdr:colOff>22860</xdr:colOff>
                    <xdr:row>97</xdr:row>
                    <xdr:rowOff>22860</xdr:rowOff>
                  </from>
                  <to>
                    <xdr:col>1</xdr:col>
                    <xdr:colOff>152400</xdr:colOff>
                    <xdr:row>98</xdr:row>
                    <xdr:rowOff>0</xdr:rowOff>
                  </to>
                </anchor>
              </controlPr>
            </control>
          </mc:Choice>
        </mc:AlternateContent>
        <mc:AlternateContent xmlns:mc="http://schemas.openxmlformats.org/markup-compatibility/2006">
          <mc:Choice Requires="x14">
            <control shapeId="2098" r:id="rId8" name="Check Box 50">
              <controlPr defaultSize="0" autoFill="0" autoLine="0" autoPict="0">
                <anchor moveWithCells="1">
                  <from>
                    <xdr:col>1</xdr:col>
                    <xdr:colOff>22860</xdr:colOff>
                    <xdr:row>98</xdr:row>
                    <xdr:rowOff>22860</xdr:rowOff>
                  </from>
                  <to>
                    <xdr:col>1</xdr:col>
                    <xdr:colOff>152400</xdr:colOff>
                    <xdr:row>99</xdr:row>
                    <xdr:rowOff>0</xdr:rowOff>
                  </to>
                </anchor>
              </controlPr>
            </control>
          </mc:Choice>
        </mc:AlternateContent>
        <mc:AlternateContent xmlns:mc="http://schemas.openxmlformats.org/markup-compatibility/2006">
          <mc:Choice Requires="x14">
            <control shapeId="2100" r:id="rId9" name="Check Box 52">
              <controlPr defaultSize="0" autoFill="0" autoLine="0" autoPict="0">
                <anchor moveWithCells="1">
                  <from>
                    <xdr:col>1</xdr:col>
                    <xdr:colOff>22860</xdr:colOff>
                    <xdr:row>99</xdr:row>
                    <xdr:rowOff>22860</xdr:rowOff>
                  </from>
                  <to>
                    <xdr:col>1</xdr:col>
                    <xdr:colOff>152400</xdr:colOff>
                    <xdr:row>100</xdr:row>
                    <xdr:rowOff>0</xdr:rowOff>
                  </to>
                </anchor>
              </controlPr>
            </control>
          </mc:Choice>
        </mc:AlternateContent>
        <mc:AlternateContent xmlns:mc="http://schemas.openxmlformats.org/markup-compatibility/2006">
          <mc:Choice Requires="x14">
            <control shapeId="2101" r:id="rId10" name="Check Box 53">
              <controlPr defaultSize="0" autoFill="0" autoLine="0" autoPict="0">
                <anchor moveWithCells="1">
                  <from>
                    <xdr:col>1</xdr:col>
                    <xdr:colOff>22860</xdr:colOff>
                    <xdr:row>100</xdr:row>
                    <xdr:rowOff>22860</xdr:rowOff>
                  </from>
                  <to>
                    <xdr:col>1</xdr:col>
                    <xdr:colOff>152400</xdr:colOff>
                    <xdr:row>101</xdr:row>
                    <xdr:rowOff>0</xdr:rowOff>
                  </to>
                </anchor>
              </controlPr>
            </control>
          </mc:Choice>
        </mc:AlternateContent>
        <mc:AlternateContent xmlns:mc="http://schemas.openxmlformats.org/markup-compatibility/2006">
          <mc:Choice Requires="x14">
            <control shapeId="2103" r:id="rId11" name="Check Box 55">
              <controlPr defaultSize="0" autoFill="0" autoLine="0" autoPict="0">
                <anchor moveWithCells="1">
                  <from>
                    <xdr:col>1</xdr:col>
                    <xdr:colOff>22860</xdr:colOff>
                    <xdr:row>101</xdr:row>
                    <xdr:rowOff>22860</xdr:rowOff>
                  </from>
                  <to>
                    <xdr:col>1</xdr:col>
                    <xdr:colOff>152400</xdr:colOff>
                    <xdr:row>101</xdr:row>
                    <xdr:rowOff>601980</xdr:rowOff>
                  </to>
                </anchor>
              </controlPr>
            </control>
          </mc:Choice>
        </mc:AlternateContent>
        <mc:AlternateContent xmlns:mc="http://schemas.openxmlformats.org/markup-compatibility/2006">
          <mc:Choice Requires="x14">
            <control shapeId="2104" r:id="rId12" name="Check Box 56">
              <controlPr defaultSize="0" autoFill="0" autoLine="0" autoPict="0">
                <anchor moveWithCells="1">
                  <from>
                    <xdr:col>1</xdr:col>
                    <xdr:colOff>22860</xdr:colOff>
                    <xdr:row>102</xdr:row>
                    <xdr:rowOff>22860</xdr:rowOff>
                  </from>
                  <to>
                    <xdr:col>1</xdr:col>
                    <xdr:colOff>152400</xdr:colOff>
                    <xdr:row>103</xdr:row>
                    <xdr:rowOff>0</xdr:rowOff>
                  </to>
                </anchor>
              </controlPr>
            </control>
          </mc:Choice>
        </mc:AlternateContent>
        <mc:AlternateContent xmlns:mc="http://schemas.openxmlformats.org/markup-compatibility/2006">
          <mc:Choice Requires="x14">
            <control shapeId="2105" r:id="rId13" name="Check Box 57">
              <controlPr defaultSize="0" autoFill="0" autoLine="0" autoPict="0">
                <anchor moveWithCells="1">
                  <from>
                    <xdr:col>1</xdr:col>
                    <xdr:colOff>22860</xdr:colOff>
                    <xdr:row>109</xdr:row>
                    <xdr:rowOff>22860</xdr:rowOff>
                  </from>
                  <to>
                    <xdr:col>1</xdr:col>
                    <xdr:colOff>152400</xdr:colOff>
                    <xdr:row>110</xdr:row>
                    <xdr:rowOff>0</xdr:rowOff>
                  </to>
                </anchor>
              </controlPr>
            </control>
          </mc:Choice>
        </mc:AlternateContent>
        <mc:AlternateContent xmlns:mc="http://schemas.openxmlformats.org/markup-compatibility/2006">
          <mc:Choice Requires="x14">
            <control shapeId="2106" r:id="rId14" name="Check Box 58">
              <controlPr defaultSize="0" autoFill="0" autoLine="0" autoPict="0">
                <anchor moveWithCells="1">
                  <from>
                    <xdr:col>1</xdr:col>
                    <xdr:colOff>22860</xdr:colOff>
                    <xdr:row>110</xdr:row>
                    <xdr:rowOff>22860</xdr:rowOff>
                  </from>
                  <to>
                    <xdr:col>1</xdr:col>
                    <xdr:colOff>152400</xdr:colOff>
                    <xdr:row>111</xdr:row>
                    <xdr:rowOff>0</xdr:rowOff>
                  </to>
                </anchor>
              </controlPr>
            </control>
          </mc:Choice>
        </mc:AlternateContent>
        <mc:AlternateContent xmlns:mc="http://schemas.openxmlformats.org/markup-compatibility/2006">
          <mc:Choice Requires="x14">
            <control shapeId="2108" r:id="rId15" name="Check Box 60">
              <controlPr defaultSize="0" autoFill="0" autoLine="0" autoPict="0">
                <anchor moveWithCells="1">
                  <from>
                    <xdr:col>1</xdr:col>
                    <xdr:colOff>22860</xdr:colOff>
                    <xdr:row>111</xdr:row>
                    <xdr:rowOff>22860</xdr:rowOff>
                  </from>
                  <to>
                    <xdr:col>1</xdr:col>
                    <xdr:colOff>152400</xdr:colOff>
                    <xdr:row>112</xdr:row>
                    <xdr:rowOff>0</xdr:rowOff>
                  </to>
                </anchor>
              </controlPr>
            </control>
          </mc:Choice>
        </mc:AlternateContent>
        <mc:AlternateContent xmlns:mc="http://schemas.openxmlformats.org/markup-compatibility/2006">
          <mc:Choice Requires="x14">
            <control shapeId="2110" r:id="rId16" name="Check Box 62">
              <controlPr defaultSize="0" autoFill="0" autoLine="0" autoPict="0">
                <anchor moveWithCells="1">
                  <from>
                    <xdr:col>1</xdr:col>
                    <xdr:colOff>22860</xdr:colOff>
                    <xdr:row>108</xdr:row>
                    <xdr:rowOff>22860</xdr:rowOff>
                  </from>
                  <to>
                    <xdr:col>1</xdr:col>
                    <xdr:colOff>152400</xdr:colOff>
                    <xdr:row>109</xdr:row>
                    <xdr:rowOff>0</xdr:rowOff>
                  </to>
                </anchor>
              </controlPr>
            </control>
          </mc:Choice>
        </mc:AlternateContent>
        <mc:AlternateContent xmlns:mc="http://schemas.openxmlformats.org/markup-compatibility/2006">
          <mc:Choice Requires="x14">
            <control shapeId="2111" r:id="rId17" name="Check Box 63">
              <controlPr defaultSize="0" autoFill="0" autoLine="0" autoPict="0">
                <anchor moveWithCells="1">
                  <from>
                    <xdr:col>1</xdr:col>
                    <xdr:colOff>22860</xdr:colOff>
                    <xdr:row>114</xdr:row>
                    <xdr:rowOff>22860</xdr:rowOff>
                  </from>
                  <to>
                    <xdr:col>1</xdr:col>
                    <xdr:colOff>152400</xdr:colOff>
                    <xdr:row>115</xdr:row>
                    <xdr:rowOff>0</xdr:rowOff>
                  </to>
                </anchor>
              </controlPr>
            </control>
          </mc:Choice>
        </mc:AlternateContent>
        <mc:AlternateContent xmlns:mc="http://schemas.openxmlformats.org/markup-compatibility/2006">
          <mc:Choice Requires="x14">
            <control shapeId="2112" r:id="rId18" name="Check Box 64">
              <controlPr defaultSize="0" autoFill="0" autoLine="0" autoPict="0">
                <anchor moveWithCells="1">
                  <from>
                    <xdr:col>1</xdr:col>
                    <xdr:colOff>22860</xdr:colOff>
                    <xdr:row>115</xdr:row>
                    <xdr:rowOff>22860</xdr:rowOff>
                  </from>
                  <to>
                    <xdr:col>1</xdr:col>
                    <xdr:colOff>152400</xdr:colOff>
                    <xdr:row>116</xdr:row>
                    <xdr:rowOff>0</xdr:rowOff>
                  </to>
                </anchor>
              </controlPr>
            </control>
          </mc:Choice>
        </mc:AlternateContent>
        <mc:AlternateContent xmlns:mc="http://schemas.openxmlformats.org/markup-compatibility/2006">
          <mc:Choice Requires="x14">
            <control shapeId="2113" r:id="rId19" name="Check Box 65">
              <controlPr defaultSize="0" autoFill="0" autoLine="0" autoPict="0">
                <anchor moveWithCells="1">
                  <from>
                    <xdr:col>1</xdr:col>
                    <xdr:colOff>22860</xdr:colOff>
                    <xdr:row>121</xdr:row>
                    <xdr:rowOff>22860</xdr:rowOff>
                  </from>
                  <to>
                    <xdr:col>1</xdr:col>
                    <xdr:colOff>152400</xdr:colOff>
                    <xdr:row>122</xdr:row>
                    <xdr:rowOff>0</xdr:rowOff>
                  </to>
                </anchor>
              </controlPr>
            </control>
          </mc:Choice>
        </mc:AlternateContent>
        <mc:AlternateContent xmlns:mc="http://schemas.openxmlformats.org/markup-compatibility/2006">
          <mc:Choice Requires="x14">
            <control shapeId="2115" r:id="rId20" name="Check Box 67">
              <controlPr defaultSize="0" autoFill="0" autoLine="0" autoPict="0">
                <anchor moveWithCells="1">
                  <from>
                    <xdr:col>1</xdr:col>
                    <xdr:colOff>22860</xdr:colOff>
                    <xdr:row>122</xdr:row>
                    <xdr:rowOff>22860</xdr:rowOff>
                  </from>
                  <to>
                    <xdr:col>1</xdr:col>
                    <xdr:colOff>152400</xdr:colOff>
                    <xdr:row>123</xdr:row>
                    <xdr:rowOff>0</xdr:rowOff>
                  </to>
                </anchor>
              </controlPr>
            </control>
          </mc:Choice>
        </mc:AlternateContent>
        <mc:AlternateContent xmlns:mc="http://schemas.openxmlformats.org/markup-compatibility/2006">
          <mc:Choice Requires="x14">
            <control shapeId="2117" r:id="rId21" name="Check Box 69">
              <controlPr defaultSize="0" autoFill="0" autoLine="0" autoPict="0">
                <anchor moveWithCells="1">
                  <from>
                    <xdr:col>1</xdr:col>
                    <xdr:colOff>22860</xdr:colOff>
                    <xdr:row>123</xdr:row>
                    <xdr:rowOff>22860</xdr:rowOff>
                  </from>
                  <to>
                    <xdr:col>1</xdr:col>
                    <xdr:colOff>152400</xdr:colOff>
                    <xdr:row>124</xdr:row>
                    <xdr:rowOff>0</xdr:rowOff>
                  </to>
                </anchor>
              </controlPr>
            </control>
          </mc:Choice>
        </mc:AlternateContent>
        <mc:AlternateContent xmlns:mc="http://schemas.openxmlformats.org/markup-compatibility/2006">
          <mc:Choice Requires="x14">
            <control shapeId="2118" r:id="rId22" name="Check Box 70">
              <controlPr defaultSize="0" autoFill="0" autoLine="0" autoPict="0">
                <anchor moveWithCells="1">
                  <from>
                    <xdr:col>1</xdr:col>
                    <xdr:colOff>22860</xdr:colOff>
                    <xdr:row>124</xdr:row>
                    <xdr:rowOff>22860</xdr:rowOff>
                  </from>
                  <to>
                    <xdr:col>1</xdr:col>
                    <xdr:colOff>152400</xdr:colOff>
                    <xdr:row>125</xdr:row>
                    <xdr:rowOff>0</xdr:rowOff>
                  </to>
                </anchor>
              </controlPr>
            </control>
          </mc:Choice>
        </mc:AlternateContent>
        <mc:AlternateContent xmlns:mc="http://schemas.openxmlformats.org/markup-compatibility/2006">
          <mc:Choice Requires="x14">
            <control shapeId="2119" r:id="rId23" name="Check Box 71">
              <controlPr defaultSize="0" autoFill="0" autoLine="0" autoPict="0">
                <anchor moveWithCells="1">
                  <from>
                    <xdr:col>1</xdr:col>
                    <xdr:colOff>22860</xdr:colOff>
                    <xdr:row>132</xdr:row>
                    <xdr:rowOff>22860</xdr:rowOff>
                  </from>
                  <to>
                    <xdr:col>1</xdr:col>
                    <xdr:colOff>152400</xdr:colOff>
                    <xdr:row>133</xdr:row>
                    <xdr:rowOff>0</xdr:rowOff>
                  </to>
                </anchor>
              </controlPr>
            </control>
          </mc:Choice>
        </mc:AlternateContent>
        <mc:AlternateContent xmlns:mc="http://schemas.openxmlformats.org/markup-compatibility/2006">
          <mc:Choice Requires="x14">
            <control shapeId="2120" r:id="rId24" name="Check Box 72">
              <controlPr defaultSize="0" autoFill="0" autoLine="0" autoPict="0">
                <anchor moveWithCells="1">
                  <from>
                    <xdr:col>1</xdr:col>
                    <xdr:colOff>22860</xdr:colOff>
                    <xdr:row>135</xdr:row>
                    <xdr:rowOff>22860</xdr:rowOff>
                  </from>
                  <to>
                    <xdr:col>1</xdr:col>
                    <xdr:colOff>152400</xdr:colOff>
                    <xdr:row>136</xdr:row>
                    <xdr:rowOff>0</xdr:rowOff>
                  </to>
                </anchor>
              </controlPr>
            </control>
          </mc:Choice>
        </mc:AlternateContent>
        <mc:AlternateContent xmlns:mc="http://schemas.openxmlformats.org/markup-compatibility/2006">
          <mc:Choice Requires="x14">
            <control shapeId="2121" r:id="rId25" name="Check Box 73">
              <controlPr defaultSize="0" autoFill="0" autoLine="0" autoPict="0">
                <anchor moveWithCells="1">
                  <from>
                    <xdr:col>1</xdr:col>
                    <xdr:colOff>22860</xdr:colOff>
                    <xdr:row>137</xdr:row>
                    <xdr:rowOff>22860</xdr:rowOff>
                  </from>
                  <to>
                    <xdr:col>1</xdr:col>
                    <xdr:colOff>152400</xdr:colOff>
                    <xdr:row>138</xdr:row>
                    <xdr:rowOff>0</xdr:rowOff>
                  </to>
                </anchor>
              </controlPr>
            </control>
          </mc:Choice>
        </mc:AlternateContent>
        <mc:AlternateContent xmlns:mc="http://schemas.openxmlformats.org/markup-compatibility/2006">
          <mc:Choice Requires="x14">
            <control shapeId="2122" r:id="rId26" name="Check Box 74">
              <controlPr defaultSize="0" autoFill="0" autoLine="0" autoPict="0">
                <anchor moveWithCells="1">
                  <from>
                    <xdr:col>1</xdr:col>
                    <xdr:colOff>22860</xdr:colOff>
                    <xdr:row>138</xdr:row>
                    <xdr:rowOff>22860</xdr:rowOff>
                  </from>
                  <to>
                    <xdr:col>1</xdr:col>
                    <xdr:colOff>152400</xdr:colOff>
                    <xdr:row>139</xdr:row>
                    <xdr:rowOff>0</xdr:rowOff>
                  </to>
                </anchor>
              </controlPr>
            </control>
          </mc:Choice>
        </mc:AlternateContent>
        <mc:AlternateContent xmlns:mc="http://schemas.openxmlformats.org/markup-compatibility/2006">
          <mc:Choice Requires="x14">
            <control shapeId="2123" r:id="rId27" name="Check Box 75">
              <controlPr defaultSize="0" autoFill="0" autoLine="0" autoPict="0">
                <anchor moveWithCells="1">
                  <from>
                    <xdr:col>1</xdr:col>
                    <xdr:colOff>22860</xdr:colOff>
                    <xdr:row>139</xdr:row>
                    <xdr:rowOff>22860</xdr:rowOff>
                  </from>
                  <to>
                    <xdr:col>1</xdr:col>
                    <xdr:colOff>152400</xdr:colOff>
                    <xdr:row>140</xdr:row>
                    <xdr:rowOff>0</xdr:rowOff>
                  </to>
                </anchor>
              </controlPr>
            </control>
          </mc:Choice>
        </mc:AlternateContent>
        <mc:AlternateContent xmlns:mc="http://schemas.openxmlformats.org/markup-compatibility/2006">
          <mc:Choice Requires="x14">
            <control shapeId="2124" r:id="rId28" name="Check Box 76">
              <controlPr defaultSize="0" autoFill="0" autoLine="0" autoPict="0">
                <anchor moveWithCells="1">
                  <from>
                    <xdr:col>1</xdr:col>
                    <xdr:colOff>22860</xdr:colOff>
                    <xdr:row>140</xdr:row>
                    <xdr:rowOff>0</xdr:rowOff>
                  </from>
                  <to>
                    <xdr:col>1</xdr:col>
                    <xdr:colOff>152400</xdr:colOff>
                    <xdr:row>140</xdr:row>
                    <xdr:rowOff>160020</xdr:rowOff>
                  </to>
                </anchor>
              </controlPr>
            </control>
          </mc:Choice>
        </mc:AlternateContent>
        <mc:AlternateContent xmlns:mc="http://schemas.openxmlformats.org/markup-compatibility/2006">
          <mc:Choice Requires="x14">
            <control shapeId="2125" r:id="rId29" name="Check Box 77">
              <controlPr defaultSize="0" autoFill="0" autoLine="0" autoPict="0">
                <anchor moveWithCells="1">
                  <from>
                    <xdr:col>1</xdr:col>
                    <xdr:colOff>22860</xdr:colOff>
                    <xdr:row>140</xdr:row>
                    <xdr:rowOff>22860</xdr:rowOff>
                  </from>
                  <to>
                    <xdr:col>1</xdr:col>
                    <xdr:colOff>152400</xdr:colOff>
                    <xdr:row>141</xdr:row>
                    <xdr:rowOff>0</xdr:rowOff>
                  </to>
                </anchor>
              </controlPr>
            </control>
          </mc:Choice>
        </mc:AlternateContent>
        <mc:AlternateContent xmlns:mc="http://schemas.openxmlformats.org/markup-compatibility/2006">
          <mc:Choice Requires="x14">
            <control shapeId="2126" r:id="rId30" name="Check Box 78">
              <controlPr defaultSize="0" autoFill="0" autoLine="0" autoPict="0">
                <anchor moveWithCells="1">
                  <from>
                    <xdr:col>1</xdr:col>
                    <xdr:colOff>22860</xdr:colOff>
                    <xdr:row>133</xdr:row>
                    <xdr:rowOff>22860</xdr:rowOff>
                  </from>
                  <to>
                    <xdr:col>1</xdr:col>
                    <xdr:colOff>152400</xdr:colOff>
                    <xdr:row>134</xdr:row>
                    <xdr:rowOff>0</xdr:rowOff>
                  </to>
                </anchor>
              </controlPr>
            </control>
          </mc:Choice>
        </mc:AlternateContent>
        <mc:AlternateContent xmlns:mc="http://schemas.openxmlformats.org/markup-compatibility/2006">
          <mc:Choice Requires="x14">
            <control shapeId="2128" r:id="rId31" name="Check Box 80">
              <controlPr defaultSize="0" autoFill="0" autoLine="0" autoPict="0">
                <anchor moveWithCells="1">
                  <from>
                    <xdr:col>1</xdr:col>
                    <xdr:colOff>22860</xdr:colOff>
                    <xdr:row>147</xdr:row>
                    <xdr:rowOff>22860</xdr:rowOff>
                  </from>
                  <to>
                    <xdr:col>1</xdr:col>
                    <xdr:colOff>152400</xdr:colOff>
                    <xdr:row>148</xdr:row>
                    <xdr:rowOff>0</xdr:rowOff>
                  </to>
                </anchor>
              </controlPr>
            </control>
          </mc:Choice>
        </mc:AlternateContent>
        <mc:AlternateContent xmlns:mc="http://schemas.openxmlformats.org/markup-compatibility/2006">
          <mc:Choice Requires="x14">
            <control shapeId="2130" r:id="rId32" name="Check Box 82">
              <controlPr defaultSize="0" autoFill="0" autoLine="0" autoPict="0">
                <anchor moveWithCells="1">
                  <from>
                    <xdr:col>1</xdr:col>
                    <xdr:colOff>22860</xdr:colOff>
                    <xdr:row>148</xdr:row>
                    <xdr:rowOff>22860</xdr:rowOff>
                  </from>
                  <to>
                    <xdr:col>1</xdr:col>
                    <xdr:colOff>152400</xdr:colOff>
                    <xdr:row>149</xdr:row>
                    <xdr:rowOff>0</xdr:rowOff>
                  </to>
                </anchor>
              </controlPr>
            </control>
          </mc:Choice>
        </mc:AlternateContent>
        <mc:AlternateContent xmlns:mc="http://schemas.openxmlformats.org/markup-compatibility/2006">
          <mc:Choice Requires="x14">
            <control shapeId="2131" r:id="rId33" name="Check Box 83">
              <controlPr defaultSize="0" autoFill="0" autoLine="0" autoPict="0">
                <anchor moveWithCells="1">
                  <from>
                    <xdr:col>1</xdr:col>
                    <xdr:colOff>22860</xdr:colOff>
                    <xdr:row>149</xdr:row>
                    <xdr:rowOff>22860</xdr:rowOff>
                  </from>
                  <to>
                    <xdr:col>1</xdr:col>
                    <xdr:colOff>152400</xdr:colOff>
                    <xdr:row>150</xdr:row>
                    <xdr:rowOff>0</xdr:rowOff>
                  </to>
                </anchor>
              </controlPr>
            </control>
          </mc:Choice>
        </mc:AlternateContent>
        <mc:AlternateContent xmlns:mc="http://schemas.openxmlformats.org/markup-compatibility/2006">
          <mc:Choice Requires="x14">
            <control shapeId="2133" r:id="rId34" name="Check Box 85">
              <controlPr defaultSize="0" autoFill="0" autoLine="0" autoPict="0">
                <anchor moveWithCells="1">
                  <from>
                    <xdr:col>1</xdr:col>
                    <xdr:colOff>22860</xdr:colOff>
                    <xdr:row>150</xdr:row>
                    <xdr:rowOff>22860</xdr:rowOff>
                  </from>
                  <to>
                    <xdr:col>1</xdr:col>
                    <xdr:colOff>152400</xdr:colOff>
                    <xdr:row>151</xdr:row>
                    <xdr:rowOff>0</xdr:rowOff>
                  </to>
                </anchor>
              </controlPr>
            </control>
          </mc:Choice>
        </mc:AlternateContent>
        <mc:AlternateContent xmlns:mc="http://schemas.openxmlformats.org/markup-compatibility/2006">
          <mc:Choice Requires="x14">
            <control shapeId="2135" r:id="rId35" name="Check Box 87">
              <controlPr defaultSize="0" autoFill="0" autoLine="0" autoPict="0">
                <anchor moveWithCells="1">
                  <from>
                    <xdr:col>1</xdr:col>
                    <xdr:colOff>22860</xdr:colOff>
                    <xdr:row>151</xdr:row>
                    <xdr:rowOff>0</xdr:rowOff>
                  </from>
                  <to>
                    <xdr:col>1</xdr:col>
                    <xdr:colOff>152400</xdr:colOff>
                    <xdr:row>151</xdr:row>
                    <xdr:rowOff>160020</xdr:rowOff>
                  </to>
                </anchor>
              </controlPr>
            </control>
          </mc:Choice>
        </mc:AlternateContent>
        <mc:AlternateContent xmlns:mc="http://schemas.openxmlformats.org/markup-compatibility/2006">
          <mc:Choice Requires="x14">
            <control shapeId="2137" r:id="rId36" name="Check Box 89">
              <controlPr defaultSize="0" autoFill="0" autoLine="0" autoPict="0">
                <anchor moveWithCells="1">
                  <from>
                    <xdr:col>1</xdr:col>
                    <xdr:colOff>22860</xdr:colOff>
                    <xdr:row>156</xdr:row>
                    <xdr:rowOff>22860</xdr:rowOff>
                  </from>
                  <to>
                    <xdr:col>1</xdr:col>
                    <xdr:colOff>152400</xdr:colOff>
                    <xdr:row>157</xdr:row>
                    <xdr:rowOff>0</xdr:rowOff>
                  </to>
                </anchor>
              </controlPr>
            </control>
          </mc:Choice>
        </mc:AlternateContent>
        <mc:AlternateContent xmlns:mc="http://schemas.openxmlformats.org/markup-compatibility/2006">
          <mc:Choice Requires="x14">
            <control shapeId="2139" r:id="rId37" name="Check Box 91">
              <controlPr defaultSize="0" autoFill="0" autoLine="0" autoPict="0">
                <anchor moveWithCells="1">
                  <from>
                    <xdr:col>1</xdr:col>
                    <xdr:colOff>22860</xdr:colOff>
                    <xdr:row>157</xdr:row>
                    <xdr:rowOff>22860</xdr:rowOff>
                  </from>
                  <to>
                    <xdr:col>1</xdr:col>
                    <xdr:colOff>152400</xdr:colOff>
                    <xdr:row>158</xdr:row>
                    <xdr:rowOff>0</xdr:rowOff>
                  </to>
                </anchor>
              </controlPr>
            </control>
          </mc:Choice>
        </mc:AlternateContent>
        <mc:AlternateContent xmlns:mc="http://schemas.openxmlformats.org/markup-compatibility/2006">
          <mc:Choice Requires="x14">
            <control shapeId="2141" r:id="rId38" name="Check Box 93">
              <controlPr defaultSize="0" autoFill="0" autoLine="0" autoPict="0">
                <anchor moveWithCells="1">
                  <from>
                    <xdr:col>1</xdr:col>
                    <xdr:colOff>22860</xdr:colOff>
                    <xdr:row>158</xdr:row>
                    <xdr:rowOff>22860</xdr:rowOff>
                  </from>
                  <to>
                    <xdr:col>1</xdr:col>
                    <xdr:colOff>152400</xdr:colOff>
                    <xdr:row>159</xdr:row>
                    <xdr:rowOff>0</xdr:rowOff>
                  </to>
                </anchor>
              </controlPr>
            </control>
          </mc:Choice>
        </mc:AlternateContent>
        <mc:AlternateContent xmlns:mc="http://schemas.openxmlformats.org/markup-compatibility/2006">
          <mc:Choice Requires="x14">
            <control shapeId="2144" r:id="rId39" name="Check Box 96">
              <controlPr defaultSize="0" autoFill="0" autoLine="0" autoPict="0">
                <anchor moveWithCells="1">
                  <from>
                    <xdr:col>1</xdr:col>
                    <xdr:colOff>22860</xdr:colOff>
                    <xdr:row>148</xdr:row>
                    <xdr:rowOff>22860</xdr:rowOff>
                  </from>
                  <to>
                    <xdr:col>1</xdr:col>
                    <xdr:colOff>152400</xdr:colOff>
                    <xdr:row>149</xdr:row>
                    <xdr:rowOff>0</xdr:rowOff>
                  </to>
                </anchor>
              </controlPr>
            </control>
          </mc:Choice>
        </mc:AlternateContent>
        <mc:AlternateContent xmlns:mc="http://schemas.openxmlformats.org/markup-compatibility/2006">
          <mc:Choice Requires="x14">
            <control shapeId="2146" r:id="rId40" name="Check Box 98">
              <controlPr defaultSize="0" autoFill="0" autoLine="0" autoPict="0">
                <anchor moveWithCells="1">
                  <from>
                    <xdr:col>1</xdr:col>
                    <xdr:colOff>22860</xdr:colOff>
                    <xdr:row>154</xdr:row>
                    <xdr:rowOff>22860</xdr:rowOff>
                  </from>
                  <to>
                    <xdr:col>1</xdr:col>
                    <xdr:colOff>152400</xdr:colOff>
                    <xdr:row>155</xdr:row>
                    <xdr:rowOff>0</xdr:rowOff>
                  </to>
                </anchor>
              </controlPr>
            </control>
          </mc:Choice>
        </mc:AlternateContent>
        <mc:AlternateContent xmlns:mc="http://schemas.openxmlformats.org/markup-compatibility/2006">
          <mc:Choice Requires="x14">
            <control shapeId="2148" r:id="rId41" name="Check Box 100">
              <controlPr defaultSize="0" autoFill="0" autoLine="0" autoPict="0">
                <anchor moveWithCells="1">
                  <from>
                    <xdr:col>1</xdr:col>
                    <xdr:colOff>22860</xdr:colOff>
                    <xdr:row>165</xdr:row>
                    <xdr:rowOff>22860</xdr:rowOff>
                  </from>
                  <to>
                    <xdr:col>1</xdr:col>
                    <xdr:colOff>152400</xdr:colOff>
                    <xdr:row>166</xdr:row>
                    <xdr:rowOff>0</xdr:rowOff>
                  </to>
                </anchor>
              </controlPr>
            </control>
          </mc:Choice>
        </mc:AlternateContent>
        <mc:AlternateContent xmlns:mc="http://schemas.openxmlformats.org/markup-compatibility/2006">
          <mc:Choice Requires="x14">
            <control shapeId="2149" r:id="rId42" name="Check Box 101">
              <controlPr defaultSize="0" autoFill="0" autoLine="0" autoPict="0">
                <anchor moveWithCells="1">
                  <from>
                    <xdr:col>1</xdr:col>
                    <xdr:colOff>22860</xdr:colOff>
                    <xdr:row>166</xdr:row>
                    <xdr:rowOff>0</xdr:rowOff>
                  </from>
                  <to>
                    <xdr:col>1</xdr:col>
                    <xdr:colOff>152400</xdr:colOff>
                    <xdr:row>166</xdr:row>
                    <xdr:rowOff>160020</xdr:rowOff>
                  </to>
                </anchor>
              </controlPr>
            </control>
          </mc:Choice>
        </mc:AlternateContent>
        <mc:AlternateContent xmlns:mc="http://schemas.openxmlformats.org/markup-compatibility/2006">
          <mc:Choice Requires="x14">
            <control shapeId="2150" r:id="rId43" name="Check Box 102">
              <controlPr defaultSize="0" autoFill="0" autoLine="0" autoPict="0">
                <anchor moveWithCells="1">
                  <from>
                    <xdr:col>1</xdr:col>
                    <xdr:colOff>22860</xdr:colOff>
                    <xdr:row>166</xdr:row>
                    <xdr:rowOff>0</xdr:rowOff>
                  </from>
                  <to>
                    <xdr:col>1</xdr:col>
                    <xdr:colOff>152400</xdr:colOff>
                    <xdr:row>166</xdr:row>
                    <xdr:rowOff>160020</xdr:rowOff>
                  </to>
                </anchor>
              </controlPr>
            </control>
          </mc:Choice>
        </mc:AlternateContent>
        <mc:AlternateContent xmlns:mc="http://schemas.openxmlformats.org/markup-compatibility/2006">
          <mc:Choice Requires="x14">
            <control shapeId="2151" r:id="rId44" name="Check Box 103">
              <controlPr defaultSize="0" autoFill="0" autoLine="0" autoPict="0">
                <anchor moveWithCells="1">
                  <from>
                    <xdr:col>1</xdr:col>
                    <xdr:colOff>22860</xdr:colOff>
                    <xdr:row>166</xdr:row>
                    <xdr:rowOff>0</xdr:rowOff>
                  </from>
                  <to>
                    <xdr:col>1</xdr:col>
                    <xdr:colOff>152400</xdr:colOff>
                    <xdr:row>166</xdr:row>
                    <xdr:rowOff>160020</xdr:rowOff>
                  </to>
                </anchor>
              </controlPr>
            </control>
          </mc:Choice>
        </mc:AlternateContent>
        <mc:AlternateContent xmlns:mc="http://schemas.openxmlformats.org/markup-compatibility/2006">
          <mc:Choice Requires="x14">
            <control shapeId="2152" r:id="rId45" name="Check Box 104">
              <controlPr defaultSize="0" autoFill="0" autoLine="0" autoPict="0">
                <anchor moveWithCells="1">
                  <from>
                    <xdr:col>1</xdr:col>
                    <xdr:colOff>22860</xdr:colOff>
                    <xdr:row>166</xdr:row>
                    <xdr:rowOff>22860</xdr:rowOff>
                  </from>
                  <to>
                    <xdr:col>1</xdr:col>
                    <xdr:colOff>152400</xdr:colOff>
                    <xdr:row>167</xdr:row>
                    <xdr:rowOff>0</xdr:rowOff>
                  </to>
                </anchor>
              </controlPr>
            </control>
          </mc:Choice>
        </mc:AlternateContent>
        <mc:AlternateContent xmlns:mc="http://schemas.openxmlformats.org/markup-compatibility/2006">
          <mc:Choice Requires="x14">
            <control shapeId="2154" r:id="rId46" name="Check Box 106">
              <controlPr defaultSize="0" autoFill="0" autoLine="0" autoPict="0">
                <anchor moveWithCells="1">
                  <from>
                    <xdr:col>1</xdr:col>
                    <xdr:colOff>22860</xdr:colOff>
                    <xdr:row>168</xdr:row>
                    <xdr:rowOff>22860</xdr:rowOff>
                  </from>
                  <to>
                    <xdr:col>1</xdr:col>
                    <xdr:colOff>152400</xdr:colOff>
                    <xdr:row>169</xdr:row>
                    <xdr:rowOff>0</xdr:rowOff>
                  </to>
                </anchor>
              </controlPr>
            </control>
          </mc:Choice>
        </mc:AlternateContent>
        <mc:AlternateContent xmlns:mc="http://schemas.openxmlformats.org/markup-compatibility/2006">
          <mc:Choice Requires="x14">
            <control shapeId="2157" r:id="rId47" name="Check Box 109">
              <controlPr defaultSize="0" autoFill="0" autoLine="0" autoPict="0">
                <anchor moveWithCells="1">
                  <from>
                    <xdr:col>1</xdr:col>
                    <xdr:colOff>22860</xdr:colOff>
                    <xdr:row>169</xdr:row>
                    <xdr:rowOff>22860</xdr:rowOff>
                  </from>
                  <to>
                    <xdr:col>1</xdr:col>
                    <xdr:colOff>152400</xdr:colOff>
                    <xdr:row>170</xdr:row>
                    <xdr:rowOff>0</xdr:rowOff>
                  </to>
                </anchor>
              </controlPr>
            </control>
          </mc:Choice>
        </mc:AlternateContent>
        <mc:AlternateContent xmlns:mc="http://schemas.openxmlformats.org/markup-compatibility/2006">
          <mc:Choice Requires="x14">
            <control shapeId="2158" r:id="rId48" name="Check Box 110">
              <controlPr defaultSize="0" autoFill="0" autoLine="0" autoPict="0">
                <anchor moveWithCells="1">
                  <from>
                    <xdr:col>1</xdr:col>
                    <xdr:colOff>22860</xdr:colOff>
                    <xdr:row>176</xdr:row>
                    <xdr:rowOff>22860</xdr:rowOff>
                  </from>
                  <to>
                    <xdr:col>1</xdr:col>
                    <xdr:colOff>152400</xdr:colOff>
                    <xdr:row>177</xdr:row>
                    <xdr:rowOff>0</xdr:rowOff>
                  </to>
                </anchor>
              </controlPr>
            </control>
          </mc:Choice>
        </mc:AlternateContent>
        <mc:AlternateContent xmlns:mc="http://schemas.openxmlformats.org/markup-compatibility/2006">
          <mc:Choice Requires="x14">
            <control shapeId="2160" r:id="rId49" name="Check Box 112">
              <controlPr defaultSize="0" autoFill="0" autoLine="0" autoPict="0">
                <anchor moveWithCells="1">
                  <from>
                    <xdr:col>1</xdr:col>
                    <xdr:colOff>22860</xdr:colOff>
                    <xdr:row>177</xdr:row>
                    <xdr:rowOff>22860</xdr:rowOff>
                  </from>
                  <to>
                    <xdr:col>1</xdr:col>
                    <xdr:colOff>152400</xdr:colOff>
                    <xdr:row>178</xdr:row>
                    <xdr:rowOff>0</xdr:rowOff>
                  </to>
                </anchor>
              </controlPr>
            </control>
          </mc:Choice>
        </mc:AlternateContent>
        <mc:AlternateContent xmlns:mc="http://schemas.openxmlformats.org/markup-compatibility/2006">
          <mc:Choice Requires="x14">
            <control shapeId="2161" r:id="rId50" name="Check Box 113">
              <controlPr defaultSize="0" autoFill="0" autoLine="0" autoPict="0">
                <anchor moveWithCells="1">
                  <from>
                    <xdr:col>1</xdr:col>
                    <xdr:colOff>22860</xdr:colOff>
                    <xdr:row>178</xdr:row>
                    <xdr:rowOff>22860</xdr:rowOff>
                  </from>
                  <to>
                    <xdr:col>1</xdr:col>
                    <xdr:colOff>152400</xdr:colOff>
                    <xdr:row>179</xdr:row>
                    <xdr:rowOff>0</xdr:rowOff>
                  </to>
                </anchor>
              </controlPr>
            </control>
          </mc:Choice>
        </mc:AlternateContent>
        <mc:AlternateContent xmlns:mc="http://schemas.openxmlformats.org/markup-compatibility/2006">
          <mc:Choice Requires="x14">
            <control shapeId="2163" r:id="rId51" name="Check Box 115">
              <controlPr defaultSize="0" autoFill="0" autoLine="0" autoPict="0">
                <anchor moveWithCells="1">
                  <from>
                    <xdr:col>1</xdr:col>
                    <xdr:colOff>22860</xdr:colOff>
                    <xdr:row>179</xdr:row>
                    <xdr:rowOff>22860</xdr:rowOff>
                  </from>
                  <to>
                    <xdr:col>1</xdr:col>
                    <xdr:colOff>152400</xdr:colOff>
                    <xdr:row>180</xdr:row>
                    <xdr:rowOff>0</xdr:rowOff>
                  </to>
                </anchor>
              </controlPr>
            </control>
          </mc:Choice>
        </mc:AlternateContent>
        <mc:AlternateContent xmlns:mc="http://schemas.openxmlformats.org/markup-compatibility/2006">
          <mc:Choice Requires="x14">
            <control shapeId="2164" r:id="rId52" name="Check Box 116">
              <controlPr defaultSize="0" autoFill="0" autoLine="0" autoPict="0">
                <anchor moveWithCells="1">
                  <from>
                    <xdr:col>1</xdr:col>
                    <xdr:colOff>22860</xdr:colOff>
                    <xdr:row>182</xdr:row>
                    <xdr:rowOff>22860</xdr:rowOff>
                  </from>
                  <to>
                    <xdr:col>1</xdr:col>
                    <xdr:colOff>152400</xdr:colOff>
                    <xdr:row>183</xdr:row>
                    <xdr:rowOff>0</xdr:rowOff>
                  </to>
                </anchor>
              </controlPr>
            </control>
          </mc:Choice>
        </mc:AlternateContent>
        <mc:AlternateContent xmlns:mc="http://schemas.openxmlformats.org/markup-compatibility/2006">
          <mc:Choice Requires="x14">
            <control shapeId="2165" r:id="rId53" name="Check Box 117">
              <controlPr defaultSize="0" autoFill="0" autoLine="0" autoPict="0">
                <anchor moveWithCells="1">
                  <from>
                    <xdr:col>1</xdr:col>
                    <xdr:colOff>22860</xdr:colOff>
                    <xdr:row>183</xdr:row>
                    <xdr:rowOff>22860</xdr:rowOff>
                  </from>
                  <to>
                    <xdr:col>1</xdr:col>
                    <xdr:colOff>152400</xdr:colOff>
                    <xdr:row>184</xdr:row>
                    <xdr:rowOff>0</xdr:rowOff>
                  </to>
                </anchor>
              </controlPr>
            </control>
          </mc:Choice>
        </mc:AlternateContent>
        <mc:AlternateContent xmlns:mc="http://schemas.openxmlformats.org/markup-compatibility/2006">
          <mc:Choice Requires="x14">
            <control shapeId="2166" r:id="rId54" name="Check Box 118">
              <controlPr defaultSize="0" autoFill="0" autoLine="0" autoPict="0">
                <anchor moveWithCells="1">
                  <from>
                    <xdr:col>1</xdr:col>
                    <xdr:colOff>22860</xdr:colOff>
                    <xdr:row>184</xdr:row>
                    <xdr:rowOff>22860</xdr:rowOff>
                  </from>
                  <to>
                    <xdr:col>1</xdr:col>
                    <xdr:colOff>152400</xdr:colOff>
                    <xdr:row>185</xdr:row>
                    <xdr:rowOff>0</xdr:rowOff>
                  </to>
                </anchor>
              </controlPr>
            </control>
          </mc:Choice>
        </mc:AlternateContent>
        <mc:AlternateContent xmlns:mc="http://schemas.openxmlformats.org/markup-compatibility/2006">
          <mc:Choice Requires="x14">
            <control shapeId="2167" r:id="rId55" name="Check Box 119">
              <controlPr defaultSize="0" autoFill="0" autoLine="0" autoPict="0">
                <anchor moveWithCells="1">
                  <from>
                    <xdr:col>1</xdr:col>
                    <xdr:colOff>22860</xdr:colOff>
                    <xdr:row>191</xdr:row>
                    <xdr:rowOff>22860</xdr:rowOff>
                  </from>
                  <to>
                    <xdr:col>1</xdr:col>
                    <xdr:colOff>152400</xdr:colOff>
                    <xdr:row>192</xdr:row>
                    <xdr:rowOff>0</xdr:rowOff>
                  </to>
                </anchor>
              </controlPr>
            </control>
          </mc:Choice>
        </mc:AlternateContent>
        <mc:AlternateContent xmlns:mc="http://schemas.openxmlformats.org/markup-compatibility/2006">
          <mc:Choice Requires="x14">
            <control shapeId="2168" r:id="rId56" name="Check Box 120">
              <controlPr defaultSize="0" autoFill="0" autoLine="0" autoPict="0">
                <anchor moveWithCells="1">
                  <from>
                    <xdr:col>1</xdr:col>
                    <xdr:colOff>22860</xdr:colOff>
                    <xdr:row>193</xdr:row>
                    <xdr:rowOff>22860</xdr:rowOff>
                  </from>
                  <to>
                    <xdr:col>1</xdr:col>
                    <xdr:colOff>152400</xdr:colOff>
                    <xdr:row>194</xdr:row>
                    <xdr:rowOff>0</xdr:rowOff>
                  </to>
                </anchor>
              </controlPr>
            </control>
          </mc:Choice>
        </mc:AlternateContent>
        <mc:AlternateContent xmlns:mc="http://schemas.openxmlformats.org/markup-compatibility/2006">
          <mc:Choice Requires="x14">
            <control shapeId="2169" r:id="rId57" name="Check Box 121">
              <controlPr defaultSize="0" autoFill="0" autoLine="0" autoPict="0">
                <anchor moveWithCells="1">
                  <from>
                    <xdr:col>1</xdr:col>
                    <xdr:colOff>22860</xdr:colOff>
                    <xdr:row>194</xdr:row>
                    <xdr:rowOff>22860</xdr:rowOff>
                  </from>
                  <to>
                    <xdr:col>1</xdr:col>
                    <xdr:colOff>152400</xdr:colOff>
                    <xdr:row>195</xdr:row>
                    <xdr:rowOff>0</xdr:rowOff>
                  </to>
                </anchor>
              </controlPr>
            </control>
          </mc:Choice>
        </mc:AlternateContent>
        <mc:AlternateContent xmlns:mc="http://schemas.openxmlformats.org/markup-compatibility/2006">
          <mc:Choice Requires="x14">
            <control shapeId="2170" r:id="rId58" name="Check Box 122">
              <controlPr defaultSize="0" autoFill="0" autoLine="0" autoPict="0">
                <anchor moveWithCells="1">
                  <from>
                    <xdr:col>1</xdr:col>
                    <xdr:colOff>22860</xdr:colOff>
                    <xdr:row>195</xdr:row>
                    <xdr:rowOff>22860</xdr:rowOff>
                  </from>
                  <to>
                    <xdr:col>1</xdr:col>
                    <xdr:colOff>152400</xdr:colOff>
                    <xdr:row>196</xdr:row>
                    <xdr:rowOff>0</xdr:rowOff>
                  </to>
                </anchor>
              </controlPr>
            </control>
          </mc:Choice>
        </mc:AlternateContent>
        <mc:AlternateContent xmlns:mc="http://schemas.openxmlformats.org/markup-compatibility/2006">
          <mc:Choice Requires="x14">
            <control shapeId="2172" r:id="rId59" name="Check Box 124">
              <controlPr defaultSize="0" autoFill="0" autoLine="0" autoPict="0">
                <anchor moveWithCells="1">
                  <from>
                    <xdr:col>1</xdr:col>
                    <xdr:colOff>22860</xdr:colOff>
                    <xdr:row>196</xdr:row>
                    <xdr:rowOff>22860</xdr:rowOff>
                  </from>
                  <to>
                    <xdr:col>1</xdr:col>
                    <xdr:colOff>152400</xdr:colOff>
                    <xdr:row>197</xdr:row>
                    <xdr:rowOff>0</xdr:rowOff>
                  </to>
                </anchor>
              </controlPr>
            </control>
          </mc:Choice>
        </mc:AlternateContent>
        <mc:AlternateContent xmlns:mc="http://schemas.openxmlformats.org/markup-compatibility/2006">
          <mc:Choice Requires="x14">
            <control shapeId="2173" r:id="rId60" name="Check Box 125">
              <controlPr defaultSize="0" autoFill="0" autoLine="0" autoPict="0">
                <anchor moveWithCells="1">
                  <from>
                    <xdr:col>1</xdr:col>
                    <xdr:colOff>22860</xdr:colOff>
                    <xdr:row>197</xdr:row>
                    <xdr:rowOff>22860</xdr:rowOff>
                  </from>
                  <to>
                    <xdr:col>1</xdr:col>
                    <xdr:colOff>152400</xdr:colOff>
                    <xdr:row>198</xdr:row>
                    <xdr:rowOff>0</xdr:rowOff>
                  </to>
                </anchor>
              </controlPr>
            </control>
          </mc:Choice>
        </mc:AlternateContent>
        <mc:AlternateContent xmlns:mc="http://schemas.openxmlformats.org/markup-compatibility/2006">
          <mc:Choice Requires="x14">
            <control shapeId="2174" r:id="rId61" name="Check Box 126">
              <controlPr defaultSize="0" autoFill="0" autoLine="0" autoPict="0">
                <anchor moveWithCells="1">
                  <from>
                    <xdr:col>1</xdr:col>
                    <xdr:colOff>22860</xdr:colOff>
                    <xdr:row>198</xdr:row>
                    <xdr:rowOff>22860</xdr:rowOff>
                  </from>
                  <to>
                    <xdr:col>1</xdr:col>
                    <xdr:colOff>152400</xdr:colOff>
                    <xdr:row>199</xdr:row>
                    <xdr:rowOff>0</xdr:rowOff>
                  </to>
                </anchor>
              </controlPr>
            </control>
          </mc:Choice>
        </mc:AlternateContent>
        <mc:AlternateContent xmlns:mc="http://schemas.openxmlformats.org/markup-compatibility/2006">
          <mc:Choice Requires="x14">
            <control shapeId="2176" r:id="rId62" name="Check Box 128">
              <controlPr defaultSize="0" autoFill="0" autoLine="0" autoPict="0">
                <anchor moveWithCells="1">
                  <from>
                    <xdr:col>1</xdr:col>
                    <xdr:colOff>22860</xdr:colOff>
                    <xdr:row>199</xdr:row>
                    <xdr:rowOff>0</xdr:rowOff>
                  </from>
                  <to>
                    <xdr:col>1</xdr:col>
                    <xdr:colOff>152400</xdr:colOff>
                    <xdr:row>201</xdr:row>
                    <xdr:rowOff>60960</xdr:rowOff>
                  </to>
                </anchor>
              </controlPr>
            </control>
          </mc:Choice>
        </mc:AlternateContent>
        <mc:AlternateContent xmlns:mc="http://schemas.openxmlformats.org/markup-compatibility/2006">
          <mc:Choice Requires="x14">
            <control shapeId="2178" r:id="rId63" name="Check Box 130">
              <controlPr defaultSize="0" autoFill="0" autoLine="0" autoPict="0">
                <anchor moveWithCells="1">
                  <from>
                    <xdr:col>1</xdr:col>
                    <xdr:colOff>22860</xdr:colOff>
                    <xdr:row>199</xdr:row>
                    <xdr:rowOff>0</xdr:rowOff>
                  </from>
                  <to>
                    <xdr:col>1</xdr:col>
                    <xdr:colOff>152400</xdr:colOff>
                    <xdr:row>201</xdr:row>
                    <xdr:rowOff>60960</xdr:rowOff>
                  </to>
                </anchor>
              </controlPr>
            </control>
          </mc:Choice>
        </mc:AlternateContent>
        <mc:AlternateContent xmlns:mc="http://schemas.openxmlformats.org/markup-compatibility/2006">
          <mc:Choice Requires="x14">
            <control shapeId="2179" r:id="rId64" name="Check Box 131">
              <controlPr defaultSize="0" autoFill="0" autoLine="0" autoPict="0">
                <anchor moveWithCells="1">
                  <from>
                    <xdr:col>1</xdr:col>
                    <xdr:colOff>22860</xdr:colOff>
                    <xdr:row>199</xdr:row>
                    <xdr:rowOff>0</xdr:rowOff>
                  </from>
                  <to>
                    <xdr:col>1</xdr:col>
                    <xdr:colOff>152400</xdr:colOff>
                    <xdr:row>201</xdr:row>
                    <xdr:rowOff>60960</xdr:rowOff>
                  </to>
                </anchor>
              </controlPr>
            </control>
          </mc:Choice>
        </mc:AlternateContent>
        <mc:AlternateContent xmlns:mc="http://schemas.openxmlformats.org/markup-compatibility/2006">
          <mc:Choice Requires="x14">
            <control shapeId="2180" r:id="rId65" name="Check Box 132">
              <controlPr defaultSize="0" autoFill="0" autoLine="0" autoPict="0">
                <anchor moveWithCells="1">
                  <from>
                    <xdr:col>1</xdr:col>
                    <xdr:colOff>22860</xdr:colOff>
                    <xdr:row>207</xdr:row>
                    <xdr:rowOff>22860</xdr:rowOff>
                  </from>
                  <to>
                    <xdr:col>1</xdr:col>
                    <xdr:colOff>152400</xdr:colOff>
                    <xdr:row>208</xdr:row>
                    <xdr:rowOff>0</xdr:rowOff>
                  </to>
                </anchor>
              </controlPr>
            </control>
          </mc:Choice>
        </mc:AlternateContent>
        <mc:AlternateContent xmlns:mc="http://schemas.openxmlformats.org/markup-compatibility/2006">
          <mc:Choice Requires="x14">
            <control shapeId="2182" r:id="rId66" name="Check Box 134">
              <controlPr defaultSize="0" autoFill="0" autoLine="0" autoPict="0">
                <anchor moveWithCells="1">
                  <from>
                    <xdr:col>1</xdr:col>
                    <xdr:colOff>22860</xdr:colOff>
                    <xdr:row>211</xdr:row>
                    <xdr:rowOff>22860</xdr:rowOff>
                  </from>
                  <to>
                    <xdr:col>1</xdr:col>
                    <xdr:colOff>152400</xdr:colOff>
                    <xdr:row>212</xdr:row>
                    <xdr:rowOff>0</xdr:rowOff>
                  </to>
                </anchor>
              </controlPr>
            </control>
          </mc:Choice>
        </mc:AlternateContent>
        <mc:AlternateContent xmlns:mc="http://schemas.openxmlformats.org/markup-compatibility/2006">
          <mc:Choice Requires="x14">
            <control shapeId="2184" r:id="rId67" name="Check Box 136">
              <controlPr defaultSize="0" autoFill="0" autoLine="0" autoPict="0">
                <anchor moveWithCells="1">
                  <from>
                    <xdr:col>1</xdr:col>
                    <xdr:colOff>22860</xdr:colOff>
                    <xdr:row>215</xdr:row>
                    <xdr:rowOff>22860</xdr:rowOff>
                  </from>
                  <to>
                    <xdr:col>1</xdr:col>
                    <xdr:colOff>152400</xdr:colOff>
                    <xdr:row>216</xdr:row>
                    <xdr:rowOff>0</xdr:rowOff>
                  </to>
                </anchor>
              </controlPr>
            </control>
          </mc:Choice>
        </mc:AlternateContent>
        <mc:AlternateContent xmlns:mc="http://schemas.openxmlformats.org/markup-compatibility/2006">
          <mc:Choice Requires="x14">
            <control shapeId="2185" r:id="rId68" name="Check Box 137">
              <controlPr defaultSize="0" autoFill="0" autoLine="0" autoPict="0">
                <anchor moveWithCells="1">
                  <from>
                    <xdr:col>1</xdr:col>
                    <xdr:colOff>22860</xdr:colOff>
                    <xdr:row>216</xdr:row>
                    <xdr:rowOff>22860</xdr:rowOff>
                  </from>
                  <to>
                    <xdr:col>1</xdr:col>
                    <xdr:colOff>152400</xdr:colOff>
                    <xdr:row>217</xdr:row>
                    <xdr:rowOff>0</xdr:rowOff>
                  </to>
                </anchor>
              </controlPr>
            </control>
          </mc:Choice>
        </mc:AlternateContent>
        <mc:AlternateContent xmlns:mc="http://schemas.openxmlformats.org/markup-compatibility/2006">
          <mc:Choice Requires="x14">
            <control shapeId="2186" r:id="rId69" name="Check Box 138">
              <controlPr defaultSize="0" autoFill="0" autoLine="0" autoPict="0">
                <anchor moveWithCells="1">
                  <from>
                    <xdr:col>1</xdr:col>
                    <xdr:colOff>22860</xdr:colOff>
                    <xdr:row>217</xdr:row>
                    <xdr:rowOff>22860</xdr:rowOff>
                  </from>
                  <to>
                    <xdr:col>1</xdr:col>
                    <xdr:colOff>152400</xdr:colOff>
                    <xdr:row>218</xdr:row>
                    <xdr:rowOff>0</xdr:rowOff>
                  </to>
                </anchor>
              </controlPr>
            </control>
          </mc:Choice>
        </mc:AlternateContent>
        <mc:AlternateContent xmlns:mc="http://schemas.openxmlformats.org/markup-compatibility/2006">
          <mc:Choice Requires="x14">
            <control shapeId="2188" r:id="rId70" name="Check Box 140">
              <controlPr defaultSize="0" autoFill="0" autoLine="0" autoPict="0">
                <anchor moveWithCells="1">
                  <from>
                    <xdr:col>1</xdr:col>
                    <xdr:colOff>22860</xdr:colOff>
                    <xdr:row>218</xdr:row>
                    <xdr:rowOff>22860</xdr:rowOff>
                  </from>
                  <to>
                    <xdr:col>1</xdr:col>
                    <xdr:colOff>152400</xdr:colOff>
                    <xdr:row>218</xdr:row>
                    <xdr:rowOff>152400</xdr:rowOff>
                  </to>
                </anchor>
              </controlPr>
            </control>
          </mc:Choice>
        </mc:AlternateContent>
        <mc:AlternateContent xmlns:mc="http://schemas.openxmlformats.org/markup-compatibility/2006">
          <mc:Choice Requires="x14">
            <control shapeId="2189" r:id="rId71" name="Check Box 141">
              <controlPr defaultSize="0" autoFill="0" autoLine="0" autoPict="0">
                <anchor moveWithCells="1">
                  <from>
                    <xdr:col>1</xdr:col>
                    <xdr:colOff>22860</xdr:colOff>
                    <xdr:row>219</xdr:row>
                    <xdr:rowOff>22860</xdr:rowOff>
                  </from>
                  <to>
                    <xdr:col>1</xdr:col>
                    <xdr:colOff>152400</xdr:colOff>
                    <xdr:row>220</xdr:row>
                    <xdr:rowOff>0</xdr:rowOff>
                  </to>
                </anchor>
              </controlPr>
            </control>
          </mc:Choice>
        </mc:AlternateContent>
        <mc:AlternateContent xmlns:mc="http://schemas.openxmlformats.org/markup-compatibility/2006">
          <mc:Choice Requires="x14">
            <control shapeId="2190" r:id="rId72" name="Check Box 142">
              <controlPr defaultSize="0" autoFill="0" autoLine="0" autoPict="0">
                <anchor moveWithCells="1">
                  <from>
                    <xdr:col>1</xdr:col>
                    <xdr:colOff>22860</xdr:colOff>
                    <xdr:row>220</xdr:row>
                    <xdr:rowOff>22860</xdr:rowOff>
                  </from>
                  <to>
                    <xdr:col>1</xdr:col>
                    <xdr:colOff>152400</xdr:colOff>
                    <xdr:row>221</xdr:row>
                    <xdr:rowOff>0</xdr:rowOff>
                  </to>
                </anchor>
              </controlPr>
            </control>
          </mc:Choice>
        </mc:AlternateContent>
        <mc:AlternateContent xmlns:mc="http://schemas.openxmlformats.org/markup-compatibility/2006">
          <mc:Choice Requires="x14">
            <control shapeId="2191" r:id="rId73" name="Check Box 143">
              <controlPr defaultSize="0" autoFill="0" autoLine="0" autoPict="0">
                <anchor moveWithCells="1">
                  <from>
                    <xdr:col>1</xdr:col>
                    <xdr:colOff>22860</xdr:colOff>
                    <xdr:row>221</xdr:row>
                    <xdr:rowOff>0</xdr:rowOff>
                  </from>
                  <to>
                    <xdr:col>1</xdr:col>
                    <xdr:colOff>152400</xdr:colOff>
                    <xdr:row>221</xdr:row>
                    <xdr:rowOff>160020</xdr:rowOff>
                  </to>
                </anchor>
              </controlPr>
            </control>
          </mc:Choice>
        </mc:AlternateContent>
        <mc:AlternateContent xmlns:mc="http://schemas.openxmlformats.org/markup-compatibility/2006">
          <mc:Choice Requires="x14">
            <control shapeId="2193" r:id="rId74" name="Check Box 145">
              <controlPr defaultSize="0" autoFill="0" autoLine="0" autoPict="0">
                <anchor moveWithCells="1">
                  <from>
                    <xdr:col>1</xdr:col>
                    <xdr:colOff>22860</xdr:colOff>
                    <xdr:row>221</xdr:row>
                    <xdr:rowOff>22860</xdr:rowOff>
                  </from>
                  <to>
                    <xdr:col>1</xdr:col>
                    <xdr:colOff>152400</xdr:colOff>
                    <xdr:row>222</xdr:row>
                    <xdr:rowOff>0</xdr:rowOff>
                  </to>
                </anchor>
              </controlPr>
            </control>
          </mc:Choice>
        </mc:AlternateContent>
        <mc:AlternateContent xmlns:mc="http://schemas.openxmlformats.org/markup-compatibility/2006">
          <mc:Choice Requires="x14">
            <control shapeId="2194" r:id="rId75" name="Check Box 146">
              <controlPr defaultSize="0" autoFill="0" autoLine="0" autoPict="0">
                <anchor moveWithCells="1">
                  <from>
                    <xdr:col>1</xdr:col>
                    <xdr:colOff>22860</xdr:colOff>
                    <xdr:row>222</xdr:row>
                    <xdr:rowOff>22860</xdr:rowOff>
                  </from>
                  <to>
                    <xdr:col>1</xdr:col>
                    <xdr:colOff>152400</xdr:colOff>
                    <xdr:row>223</xdr:row>
                    <xdr:rowOff>0</xdr:rowOff>
                  </to>
                </anchor>
              </controlPr>
            </control>
          </mc:Choice>
        </mc:AlternateContent>
        <mc:AlternateContent xmlns:mc="http://schemas.openxmlformats.org/markup-compatibility/2006">
          <mc:Choice Requires="x14">
            <control shapeId="2195" r:id="rId76" name="Check Box 147">
              <controlPr defaultSize="0" autoFill="0" autoLine="0" autoPict="0">
                <anchor moveWithCells="1">
                  <from>
                    <xdr:col>1</xdr:col>
                    <xdr:colOff>22860</xdr:colOff>
                    <xdr:row>224</xdr:row>
                    <xdr:rowOff>22860</xdr:rowOff>
                  </from>
                  <to>
                    <xdr:col>1</xdr:col>
                    <xdr:colOff>152400</xdr:colOff>
                    <xdr:row>225</xdr:row>
                    <xdr:rowOff>0</xdr:rowOff>
                  </to>
                </anchor>
              </controlPr>
            </control>
          </mc:Choice>
        </mc:AlternateContent>
        <mc:AlternateContent xmlns:mc="http://schemas.openxmlformats.org/markup-compatibility/2006">
          <mc:Choice Requires="x14">
            <control shapeId="2196" r:id="rId77" name="Check Box 148">
              <controlPr defaultSize="0" autoFill="0" autoLine="0" autoPict="0">
                <anchor moveWithCells="1">
                  <from>
                    <xdr:col>1</xdr:col>
                    <xdr:colOff>22860</xdr:colOff>
                    <xdr:row>239</xdr:row>
                    <xdr:rowOff>22860</xdr:rowOff>
                  </from>
                  <to>
                    <xdr:col>1</xdr:col>
                    <xdr:colOff>152400</xdr:colOff>
                    <xdr:row>241</xdr:row>
                    <xdr:rowOff>7620</xdr:rowOff>
                  </to>
                </anchor>
              </controlPr>
            </control>
          </mc:Choice>
        </mc:AlternateContent>
        <mc:AlternateContent xmlns:mc="http://schemas.openxmlformats.org/markup-compatibility/2006">
          <mc:Choice Requires="x14">
            <control shapeId="2197" r:id="rId78" name="Check Box 149">
              <controlPr defaultSize="0" autoFill="0" autoLine="0" autoPict="0">
                <anchor moveWithCells="1">
                  <from>
                    <xdr:col>1</xdr:col>
                    <xdr:colOff>22860</xdr:colOff>
                    <xdr:row>244</xdr:row>
                    <xdr:rowOff>22860</xdr:rowOff>
                  </from>
                  <to>
                    <xdr:col>1</xdr:col>
                    <xdr:colOff>152400</xdr:colOff>
                    <xdr:row>245</xdr:row>
                    <xdr:rowOff>0</xdr:rowOff>
                  </to>
                </anchor>
              </controlPr>
            </control>
          </mc:Choice>
        </mc:AlternateContent>
        <mc:AlternateContent xmlns:mc="http://schemas.openxmlformats.org/markup-compatibility/2006">
          <mc:Choice Requires="x14">
            <control shapeId="2199" r:id="rId79" name="Check Box 151">
              <controlPr defaultSize="0" autoFill="0" autoLine="0" autoPict="0">
                <anchor moveWithCells="1">
                  <from>
                    <xdr:col>1</xdr:col>
                    <xdr:colOff>22860</xdr:colOff>
                    <xdr:row>245</xdr:row>
                    <xdr:rowOff>22860</xdr:rowOff>
                  </from>
                  <to>
                    <xdr:col>1</xdr:col>
                    <xdr:colOff>152400</xdr:colOff>
                    <xdr:row>246</xdr:row>
                    <xdr:rowOff>0</xdr:rowOff>
                  </to>
                </anchor>
              </controlPr>
            </control>
          </mc:Choice>
        </mc:AlternateContent>
        <mc:AlternateContent xmlns:mc="http://schemas.openxmlformats.org/markup-compatibility/2006">
          <mc:Choice Requires="x14">
            <control shapeId="2200" r:id="rId80" name="Check Box 152">
              <controlPr defaultSize="0" autoFill="0" autoLine="0" autoPict="0">
                <anchor moveWithCells="1">
                  <from>
                    <xdr:col>1</xdr:col>
                    <xdr:colOff>22860</xdr:colOff>
                    <xdr:row>246</xdr:row>
                    <xdr:rowOff>22860</xdr:rowOff>
                  </from>
                  <to>
                    <xdr:col>1</xdr:col>
                    <xdr:colOff>152400</xdr:colOff>
                    <xdr:row>247</xdr:row>
                    <xdr:rowOff>0</xdr:rowOff>
                  </to>
                </anchor>
              </controlPr>
            </control>
          </mc:Choice>
        </mc:AlternateContent>
        <mc:AlternateContent xmlns:mc="http://schemas.openxmlformats.org/markup-compatibility/2006">
          <mc:Choice Requires="x14">
            <control shapeId="2202" r:id="rId81" name="Check Box 154">
              <controlPr defaultSize="0" autoFill="0" autoLine="0" autoPict="0">
                <anchor moveWithCells="1">
                  <from>
                    <xdr:col>1</xdr:col>
                    <xdr:colOff>22860</xdr:colOff>
                    <xdr:row>247</xdr:row>
                    <xdr:rowOff>22860</xdr:rowOff>
                  </from>
                  <to>
                    <xdr:col>1</xdr:col>
                    <xdr:colOff>152400</xdr:colOff>
                    <xdr:row>248</xdr:row>
                    <xdr:rowOff>0</xdr:rowOff>
                  </to>
                </anchor>
              </controlPr>
            </control>
          </mc:Choice>
        </mc:AlternateContent>
        <mc:AlternateContent xmlns:mc="http://schemas.openxmlformats.org/markup-compatibility/2006">
          <mc:Choice Requires="x14">
            <control shapeId="2203" r:id="rId82" name="Check Box 155">
              <controlPr defaultSize="0" autoFill="0" autoLine="0" autoPict="0">
                <anchor moveWithCells="1">
                  <from>
                    <xdr:col>1</xdr:col>
                    <xdr:colOff>22860</xdr:colOff>
                    <xdr:row>249</xdr:row>
                    <xdr:rowOff>22860</xdr:rowOff>
                  </from>
                  <to>
                    <xdr:col>1</xdr:col>
                    <xdr:colOff>152400</xdr:colOff>
                    <xdr:row>250</xdr:row>
                    <xdr:rowOff>0</xdr:rowOff>
                  </to>
                </anchor>
              </controlPr>
            </control>
          </mc:Choice>
        </mc:AlternateContent>
        <mc:AlternateContent xmlns:mc="http://schemas.openxmlformats.org/markup-compatibility/2006">
          <mc:Choice Requires="x14">
            <control shapeId="2204" r:id="rId83" name="Check Box 156">
              <controlPr defaultSize="0" autoFill="0" autoLine="0" autoPict="0">
                <anchor moveWithCells="1">
                  <from>
                    <xdr:col>1</xdr:col>
                    <xdr:colOff>22860</xdr:colOff>
                    <xdr:row>250</xdr:row>
                    <xdr:rowOff>22860</xdr:rowOff>
                  </from>
                  <to>
                    <xdr:col>1</xdr:col>
                    <xdr:colOff>152400</xdr:colOff>
                    <xdr:row>251</xdr:row>
                    <xdr:rowOff>0</xdr:rowOff>
                  </to>
                </anchor>
              </controlPr>
            </control>
          </mc:Choice>
        </mc:AlternateContent>
        <mc:AlternateContent xmlns:mc="http://schemas.openxmlformats.org/markup-compatibility/2006">
          <mc:Choice Requires="x14">
            <control shapeId="2205" r:id="rId84" name="Check Box 157">
              <controlPr defaultSize="0" autoFill="0" autoLine="0" autoPict="0">
                <anchor moveWithCells="1">
                  <from>
                    <xdr:col>1</xdr:col>
                    <xdr:colOff>22860</xdr:colOff>
                    <xdr:row>251</xdr:row>
                    <xdr:rowOff>22860</xdr:rowOff>
                  </from>
                  <to>
                    <xdr:col>1</xdr:col>
                    <xdr:colOff>152400</xdr:colOff>
                    <xdr:row>252</xdr:row>
                    <xdr:rowOff>0</xdr:rowOff>
                  </to>
                </anchor>
              </controlPr>
            </control>
          </mc:Choice>
        </mc:AlternateContent>
        <mc:AlternateContent xmlns:mc="http://schemas.openxmlformats.org/markup-compatibility/2006">
          <mc:Choice Requires="x14">
            <control shapeId="2206" r:id="rId85" name="Check Box 158">
              <controlPr defaultSize="0" autoFill="0" autoLine="0" autoPict="0">
                <anchor moveWithCells="1">
                  <from>
                    <xdr:col>1</xdr:col>
                    <xdr:colOff>22860</xdr:colOff>
                    <xdr:row>252</xdr:row>
                    <xdr:rowOff>22860</xdr:rowOff>
                  </from>
                  <to>
                    <xdr:col>1</xdr:col>
                    <xdr:colOff>152400</xdr:colOff>
                    <xdr:row>253</xdr:row>
                    <xdr:rowOff>0</xdr:rowOff>
                  </to>
                </anchor>
              </controlPr>
            </control>
          </mc:Choice>
        </mc:AlternateContent>
        <mc:AlternateContent xmlns:mc="http://schemas.openxmlformats.org/markup-compatibility/2006">
          <mc:Choice Requires="x14">
            <control shapeId="2207" r:id="rId86" name="Check Box 159">
              <controlPr defaultSize="0" autoFill="0" autoLine="0" autoPict="0">
                <anchor moveWithCells="1">
                  <from>
                    <xdr:col>1</xdr:col>
                    <xdr:colOff>22860</xdr:colOff>
                    <xdr:row>253</xdr:row>
                    <xdr:rowOff>22860</xdr:rowOff>
                  </from>
                  <to>
                    <xdr:col>1</xdr:col>
                    <xdr:colOff>152400</xdr:colOff>
                    <xdr:row>254</xdr:row>
                    <xdr:rowOff>0</xdr:rowOff>
                  </to>
                </anchor>
              </controlPr>
            </control>
          </mc:Choice>
        </mc:AlternateContent>
        <mc:AlternateContent xmlns:mc="http://schemas.openxmlformats.org/markup-compatibility/2006">
          <mc:Choice Requires="x14">
            <control shapeId="2208" r:id="rId87" name="Check Box 160">
              <controlPr defaultSize="0" autoFill="0" autoLine="0" autoPict="0">
                <anchor moveWithCells="1">
                  <from>
                    <xdr:col>1</xdr:col>
                    <xdr:colOff>22860</xdr:colOff>
                    <xdr:row>255</xdr:row>
                    <xdr:rowOff>22860</xdr:rowOff>
                  </from>
                  <to>
                    <xdr:col>1</xdr:col>
                    <xdr:colOff>152400</xdr:colOff>
                    <xdr:row>256</xdr:row>
                    <xdr:rowOff>0</xdr:rowOff>
                  </to>
                </anchor>
              </controlPr>
            </control>
          </mc:Choice>
        </mc:AlternateContent>
        <mc:AlternateContent xmlns:mc="http://schemas.openxmlformats.org/markup-compatibility/2006">
          <mc:Choice Requires="x14">
            <control shapeId="2211" r:id="rId88" name="Check Box 163">
              <controlPr defaultSize="0" autoFill="0" autoLine="0" autoPict="0">
                <anchor moveWithCells="1">
                  <from>
                    <xdr:col>1</xdr:col>
                    <xdr:colOff>22860</xdr:colOff>
                    <xdr:row>89</xdr:row>
                    <xdr:rowOff>22860</xdr:rowOff>
                  </from>
                  <to>
                    <xdr:col>1</xdr:col>
                    <xdr:colOff>152400</xdr:colOff>
                    <xdr:row>90</xdr:row>
                    <xdr:rowOff>0</xdr:rowOff>
                  </to>
                </anchor>
              </controlPr>
            </control>
          </mc:Choice>
        </mc:AlternateContent>
        <mc:AlternateContent xmlns:mc="http://schemas.openxmlformats.org/markup-compatibility/2006">
          <mc:Choice Requires="x14">
            <control shapeId="2213" r:id="rId89" name="Check Box 165">
              <controlPr defaultSize="0" autoFill="0" autoLine="0" autoPict="0">
                <anchor moveWithCells="1">
                  <from>
                    <xdr:col>1</xdr:col>
                    <xdr:colOff>22860</xdr:colOff>
                    <xdr:row>88</xdr:row>
                    <xdr:rowOff>7620</xdr:rowOff>
                  </from>
                  <to>
                    <xdr:col>1</xdr:col>
                    <xdr:colOff>152400</xdr:colOff>
                    <xdr:row>89</xdr:row>
                    <xdr:rowOff>0</xdr:rowOff>
                  </to>
                </anchor>
              </controlPr>
            </control>
          </mc:Choice>
        </mc:AlternateContent>
        <mc:AlternateContent xmlns:mc="http://schemas.openxmlformats.org/markup-compatibility/2006">
          <mc:Choice Requires="x14">
            <control shapeId="2214" r:id="rId90" name="Check Box 166">
              <controlPr defaultSize="0" autoFill="0" autoLine="0" autoPict="0">
                <anchor moveWithCells="1">
                  <from>
                    <xdr:col>1</xdr:col>
                    <xdr:colOff>22860</xdr:colOff>
                    <xdr:row>130</xdr:row>
                    <xdr:rowOff>22860</xdr:rowOff>
                  </from>
                  <to>
                    <xdr:col>1</xdr:col>
                    <xdr:colOff>152400</xdr:colOff>
                    <xdr:row>131</xdr:row>
                    <xdr:rowOff>0</xdr:rowOff>
                  </to>
                </anchor>
              </controlPr>
            </control>
          </mc:Choice>
        </mc:AlternateContent>
        <mc:AlternateContent xmlns:mc="http://schemas.openxmlformats.org/markup-compatibility/2006">
          <mc:Choice Requires="x14">
            <control shapeId="2216" r:id="rId91" name="Check Box 168">
              <controlPr defaultSize="0" autoFill="0" autoLine="0" autoPict="0">
                <anchor moveWithCells="1">
                  <from>
                    <xdr:col>1</xdr:col>
                    <xdr:colOff>22860</xdr:colOff>
                    <xdr:row>131</xdr:row>
                    <xdr:rowOff>22860</xdr:rowOff>
                  </from>
                  <to>
                    <xdr:col>1</xdr:col>
                    <xdr:colOff>152400</xdr:colOff>
                    <xdr:row>132</xdr:row>
                    <xdr:rowOff>0</xdr:rowOff>
                  </to>
                </anchor>
              </controlPr>
            </control>
          </mc:Choice>
        </mc:AlternateContent>
        <mc:AlternateContent xmlns:mc="http://schemas.openxmlformats.org/markup-compatibility/2006">
          <mc:Choice Requires="x14">
            <control shapeId="2218" r:id="rId92" name="Check Box 170">
              <controlPr defaultSize="0" autoFill="0" autoLine="0" autoPict="0">
                <anchor moveWithCells="1">
                  <from>
                    <xdr:col>1</xdr:col>
                    <xdr:colOff>22860</xdr:colOff>
                    <xdr:row>204</xdr:row>
                    <xdr:rowOff>22860</xdr:rowOff>
                  </from>
                  <to>
                    <xdr:col>1</xdr:col>
                    <xdr:colOff>152400</xdr:colOff>
                    <xdr:row>205</xdr:row>
                    <xdr:rowOff>0</xdr:rowOff>
                  </to>
                </anchor>
              </controlPr>
            </control>
          </mc:Choice>
        </mc:AlternateContent>
        <mc:AlternateContent xmlns:mc="http://schemas.openxmlformats.org/markup-compatibility/2006">
          <mc:Choice Requires="x14">
            <control shapeId="2220" r:id="rId93" name="Check Box 172">
              <controlPr defaultSize="0" autoFill="0" autoLine="0" autoPict="0">
                <anchor moveWithCells="1">
                  <from>
                    <xdr:col>1</xdr:col>
                    <xdr:colOff>22860</xdr:colOff>
                    <xdr:row>205</xdr:row>
                    <xdr:rowOff>22860</xdr:rowOff>
                  </from>
                  <to>
                    <xdr:col>1</xdr:col>
                    <xdr:colOff>152400</xdr:colOff>
                    <xdr:row>206</xdr:row>
                    <xdr:rowOff>0</xdr:rowOff>
                  </to>
                </anchor>
              </controlPr>
            </control>
          </mc:Choice>
        </mc:AlternateContent>
        <mc:AlternateContent xmlns:mc="http://schemas.openxmlformats.org/markup-compatibility/2006">
          <mc:Choice Requires="x14">
            <control shapeId="2223" r:id="rId94" name="Check Box 175">
              <controlPr defaultSize="0" autoFill="0" autoLine="0" autoPict="0">
                <anchor moveWithCells="1">
                  <from>
                    <xdr:col>1</xdr:col>
                    <xdr:colOff>22860</xdr:colOff>
                    <xdr:row>206</xdr:row>
                    <xdr:rowOff>22860</xdr:rowOff>
                  </from>
                  <to>
                    <xdr:col>1</xdr:col>
                    <xdr:colOff>152400</xdr:colOff>
                    <xdr:row>207</xdr:row>
                    <xdr:rowOff>0</xdr:rowOff>
                  </to>
                </anchor>
              </controlPr>
            </control>
          </mc:Choice>
        </mc:AlternateContent>
        <mc:AlternateContent xmlns:mc="http://schemas.openxmlformats.org/markup-compatibility/2006">
          <mc:Choice Requires="x14">
            <control shapeId="2241" r:id="rId95" name="Check Box 193">
              <controlPr defaultSize="0" autoFill="0" autoLine="0" autoPict="0">
                <anchor moveWithCells="1">
                  <from>
                    <xdr:col>1</xdr:col>
                    <xdr:colOff>22860</xdr:colOff>
                    <xdr:row>265</xdr:row>
                    <xdr:rowOff>22860</xdr:rowOff>
                  </from>
                  <to>
                    <xdr:col>1</xdr:col>
                    <xdr:colOff>152400</xdr:colOff>
                    <xdr:row>266</xdr:row>
                    <xdr:rowOff>0</xdr:rowOff>
                  </to>
                </anchor>
              </controlPr>
            </control>
          </mc:Choice>
        </mc:AlternateContent>
        <mc:AlternateContent xmlns:mc="http://schemas.openxmlformats.org/markup-compatibility/2006">
          <mc:Choice Requires="x14">
            <control shapeId="2242" r:id="rId96" name="Check Box 194">
              <controlPr defaultSize="0" autoFill="0" autoLine="0" autoPict="0">
                <anchor moveWithCells="1">
                  <from>
                    <xdr:col>1</xdr:col>
                    <xdr:colOff>22860</xdr:colOff>
                    <xdr:row>266</xdr:row>
                    <xdr:rowOff>22860</xdr:rowOff>
                  </from>
                  <to>
                    <xdr:col>1</xdr:col>
                    <xdr:colOff>152400</xdr:colOff>
                    <xdr:row>267</xdr:row>
                    <xdr:rowOff>0</xdr:rowOff>
                  </to>
                </anchor>
              </controlPr>
            </control>
          </mc:Choice>
        </mc:AlternateContent>
        <mc:AlternateContent xmlns:mc="http://schemas.openxmlformats.org/markup-compatibility/2006">
          <mc:Choice Requires="x14">
            <control shapeId="2243" r:id="rId97" name="Check Box 195">
              <controlPr defaultSize="0" autoFill="0" autoLine="0" autoPict="0">
                <anchor moveWithCells="1">
                  <from>
                    <xdr:col>1</xdr:col>
                    <xdr:colOff>22860</xdr:colOff>
                    <xdr:row>267</xdr:row>
                    <xdr:rowOff>22860</xdr:rowOff>
                  </from>
                  <to>
                    <xdr:col>1</xdr:col>
                    <xdr:colOff>152400</xdr:colOff>
                    <xdr:row>268</xdr:row>
                    <xdr:rowOff>0</xdr:rowOff>
                  </to>
                </anchor>
              </controlPr>
            </control>
          </mc:Choice>
        </mc:AlternateContent>
        <mc:AlternateContent xmlns:mc="http://schemas.openxmlformats.org/markup-compatibility/2006">
          <mc:Choice Requires="x14">
            <control shapeId="2244" r:id="rId98" name="Check Box 196">
              <controlPr defaultSize="0" autoFill="0" autoLine="0" autoPict="0">
                <anchor moveWithCells="1">
                  <from>
                    <xdr:col>1</xdr:col>
                    <xdr:colOff>22860</xdr:colOff>
                    <xdr:row>268</xdr:row>
                    <xdr:rowOff>22860</xdr:rowOff>
                  </from>
                  <to>
                    <xdr:col>1</xdr:col>
                    <xdr:colOff>152400</xdr:colOff>
                    <xdr:row>269</xdr:row>
                    <xdr:rowOff>0</xdr:rowOff>
                  </to>
                </anchor>
              </controlPr>
            </control>
          </mc:Choice>
        </mc:AlternateContent>
        <mc:AlternateContent xmlns:mc="http://schemas.openxmlformats.org/markup-compatibility/2006">
          <mc:Choice Requires="x14">
            <control shapeId="2245" r:id="rId99" name="Check Box 197">
              <controlPr defaultSize="0" autoFill="0" autoLine="0" autoPict="0">
                <anchor moveWithCells="1">
                  <from>
                    <xdr:col>1</xdr:col>
                    <xdr:colOff>22860</xdr:colOff>
                    <xdr:row>269</xdr:row>
                    <xdr:rowOff>22860</xdr:rowOff>
                  </from>
                  <to>
                    <xdr:col>1</xdr:col>
                    <xdr:colOff>152400</xdr:colOff>
                    <xdr:row>270</xdr:row>
                    <xdr:rowOff>0</xdr:rowOff>
                  </to>
                </anchor>
              </controlPr>
            </control>
          </mc:Choice>
        </mc:AlternateContent>
        <mc:AlternateContent xmlns:mc="http://schemas.openxmlformats.org/markup-compatibility/2006">
          <mc:Choice Requires="x14">
            <control shapeId="2246" r:id="rId100" name="Check Box 198">
              <controlPr defaultSize="0" autoFill="0" autoLine="0" autoPict="0">
                <anchor moveWithCells="1">
                  <from>
                    <xdr:col>1</xdr:col>
                    <xdr:colOff>22860</xdr:colOff>
                    <xdr:row>270</xdr:row>
                    <xdr:rowOff>22860</xdr:rowOff>
                  </from>
                  <to>
                    <xdr:col>1</xdr:col>
                    <xdr:colOff>152400</xdr:colOff>
                    <xdr:row>271</xdr:row>
                    <xdr:rowOff>0</xdr:rowOff>
                  </to>
                </anchor>
              </controlPr>
            </control>
          </mc:Choice>
        </mc:AlternateContent>
        <mc:AlternateContent xmlns:mc="http://schemas.openxmlformats.org/markup-compatibility/2006">
          <mc:Choice Requires="x14">
            <control shapeId="2247" r:id="rId101" name="Check Box 199">
              <controlPr defaultSize="0" autoFill="0" autoLine="0" autoPict="0">
                <anchor moveWithCells="1">
                  <from>
                    <xdr:col>1</xdr:col>
                    <xdr:colOff>22860</xdr:colOff>
                    <xdr:row>271</xdr:row>
                    <xdr:rowOff>22860</xdr:rowOff>
                  </from>
                  <to>
                    <xdr:col>1</xdr:col>
                    <xdr:colOff>152400</xdr:colOff>
                    <xdr:row>272</xdr:row>
                    <xdr:rowOff>0</xdr:rowOff>
                  </to>
                </anchor>
              </controlPr>
            </control>
          </mc:Choice>
        </mc:AlternateContent>
        <mc:AlternateContent xmlns:mc="http://schemas.openxmlformats.org/markup-compatibility/2006">
          <mc:Choice Requires="x14">
            <control shapeId="2248" r:id="rId102" name="Check Box 200">
              <controlPr defaultSize="0" autoFill="0" autoLine="0" autoPict="0">
                <anchor moveWithCells="1">
                  <from>
                    <xdr:col>1</xdr:col>
                    <xdr:colOff>22860</xdr:colOff>
                    <xdr:row>272</xdr:row>
                    <xdr:rowOff>22860</xdr:rowOff>
                  </from>
                  <to>
                    <xdr:col>1</xdr:col>
                    <xdr:colOff>152400</xdr:colOff>
                    <xdr:row>273</xdr:row>
                    <xdr:rowOff>0</xdr:rowOff>
                  </to>
                </anchor>
              </controlPr>
            </control>
          </mc:Choice>
        </mc:AlternateContent>
        <mc:AlternateContent xmlns:mc="http://schemas.openxmlformats.org/markup-compatibility/2006">
          <mc:Choice Requires="x14">
            <control shapeId="2249" r:id="rId103" name="Check Box 201">
              <controlPr defaultSize="0" autoFill="0" autoLine="0" autoPict="0">
                <anchor moveWithCells="1">
                  <from>
                    <xdr:col>1</xdr:col>
                    <xdr:colOff>22860</xdr:colOff>
                    <xdr:row>273</xdr:row>
                    <xdr:rowOff>22860</xdr:rowOff>
                  </from>
                  <to>
                    <xdr:col>1</xdr:col>
                    <xdr:colOff>152400</xdr:colOff>
                    <xdr:row>274</xdr:row>
                    <xdr:rowOff>0</xdr:rowOff>
                  </to>
                </anchor>
              </controlPr>
            </control>
          </mc:Choice>
        </mc:AlternateContent>
        <mc:AlternateContent xmlns:mc="http://schemas.openxmlformats.org/markup-compatibility/2006">
          <mc:Choice Requires="x14">
            <control shapeId="2250" r:id="rId104" name="Check Box 202">
              <controlPr defaultSize="0" autoFill="0" autoLine="0" autoPict="0">
                <anchor moveWithCells="1">
                  <from>
                    <xdr:col>1</xdr:col>
                    <xdr:colOff>22860</xdr:colOff>
                    <xdr:row>264</xdr:row>
                    <xdr:rowOff>22860</xdr:rowOff>
                  </from>
                  <to>
                    <xdr:col>1</xdr:col>
                    <xdr:colOff>152400</xdr:colOff>
                    <xdr:row>265</xdr:row>
                    <xdr:rowOff>0</xdr:rowOff>
                  </to>
                </anchor>
              </controlPr>
            </control>
          </mc:Choice>
        </mc:AlternateContent>
        <mc:AlternateContent xmlns:mc="http://schemas.openxmlformats.org/markup-compatibility/2006">
          <mc:Choice Requires="x14">
            <control shapeId="2251" r:id="rId105" name="Check Box 203">
              <controlPr defaultSize="0" autoFill="0" autoLine="0" autoPict="0">
                <anchor moveWithCells="1">
                  <from>
                    <xdr:col>1</xdr:col>
                    <xdr:colOff>22860</xdr:colOff>
                    <xdr:row>263</xdr:row>
                    <xdr:rowOff>22860</xdr:rowOff>
                  </from>
                  <to>
                    <xdr:col>1</xdr:col>
                    <xdr:colOff>152400</xdr:colOff>
                    <xdr:row>264</xdr:row>
                    <xdr:rowOff>0</xdr:rowOff>
                  </to>
                </anchor>
              </controlPr>
            </control>
          </mc:Choice>
        </mc:AlternateContent>
        <mc:AlternateContent xmlns:mc="http://schemas.openxmlformats.org/markup-compatibility/2006">
          <mc:Choice Requires="x14">
            <control shapeId="2256" r:id="rId106" name="Check Box 208">
              <controlPr defaultSize="0" autoFill="0" autoLine="0" autoPict="0">
                <anchor moveWithCells="1">
                  <from>
                    <xdr:col>1</xdr:col>
                    <xdr:colOff>22860</xdr:colOff>
                    <xdr:row>159</xdr:row>
                    <xdr:rowOff>22860</xdr:rowOff>
                  </from>
                  <to>
                    <xdr:col>1</xdr:col>
                    <xdr:colOff>152400</xdr:colOff>
                    <xdr:row>160</xdr:row>
                    <xdr:rowOff>0</xdr:rowOff>
                  </to>
                </anchor>
              </controlPr>
            </control>
          </mc:Choice>
        </mc:AlternateContent>
        <mc:AlternateContent xmlns:mc="http://schemas.openxmlformats.org/markup-compatibility/2006">
          <mc:Choice Requires="x14">
            <control shapeId="2257" r:id="rId107" name="Check Box 209">
              <controlPr defaultSize="0" autoFill="0" autoLine="0" autoPict="0">
                <anchor moveWithCells="1">
                  <from>
                    <xdr:col>1</xdr:col>
                    <xdr:colOff>22860</xdr:colOff>
                    <xdr:row>256</xdr:row>
                    <xdr:rowOff>22860</xdr:rowOff>
                  </from>
                  <to>
                    <xdr:col>1</xdr:col>
                    <xdr:colOff>152400</xdr:colOff>
                    <xdr:row>257</xdr:row>
                    <xdr:rowOff>0</xdr:rowOff>
                  </to>
                </anchor>
              </controlPr>
            </control>
          </mc:Choice>
        </mc:AlternateContent>
        <mc:AlternateContent xmlns:mc="http://schemas.openxmlformats.org/markup-compatibility/2006">
          <mc:Choice Requires="x14">
            <control shapeId="2259" r:id="rId108" name="Check Box 211">
              <controlPr defaultSize="0" autoFill="0" autoLine="0" autoPict="0">
                <anchor moveWithCells="1">
                  <from>
                    <xdr:col>1</xdr:col>
                    <xdr:colOff>22860</xdr:colOff>
                    <xdr:row>134</xdr:row>
                    <xdr:rowOff>22860</xdr:rowOff>
                  </from>
                  <to>
                    <xdr:col>1</xdr:col>
                    <xdr:colOff>152400</xdr:colOff>
                    <xdr:row>135</xdr:row>
                    <xdr:rowOff>0</xdr:rowOff>
                  </to>
                </anchor>
              </controlPr>
            </control>
          </mc:Choice>
        </mc:AlternateContent>
        <mc:AlternateContent xmlns:mc="http://schemas.openxmlformats.org/markup-compatibility/2006">
          <mc:Choice Requires="x14">
            <control shapeId="2261" r:id="rId109" name="Check Box 213">
              <controlPr defaultSize="0" autoFill="0" autoLine="0" autoPict="0">
                <anchor moveWithCells="1">
                  <from>
                    <xdr:col>1</xdr:col>
                    <xdr:colOff>22860</xdr:colOff>
                    <xdr:row>212</xdr:row>
                    <xdr:rowOff>22860</xdr:rowOff>
                  </from>
                  <to>
                    <xdr:col>1</xdr:col>
                    <xdr:colOff>152400</xdr:colOff>
                    <xdr:row>213</xdr:row>
                    <xdr:rowOff>0</xdr:rowOff>
                  </to>
                </anchor>
              </controlPr>
            </control>
          </mc:Choice>
        </mc:AlternateContent>
        <mc:AlternateContent xmlns:mc="http://schemas.openxmlformats.org/markup-compatibility/2006">
          <mc:Choice Requires="x14">
            <control shapeId="2263" r:id="rId110" name="Check Box 215">
              <controlPr defaultSize="0" autoFill="0" autoLine="0" autoPict="0">
                <anchor moveWithCells="1">
                  <from>
                    <xdr:col>1</xdr:col>
                    <xdr:colOff>22860</xdr:colOff>
                    <xdr:row>141</xdr:row>
                    <xdr:rowOff>22860</xdr:rowOff>
                  </from>
                  <to>
                    <xdr:col>1</xdr:col>
                    <xdr:colOff>152400</xdr:colOff>
                    <xdr:row>142</xdr:row>
                    <xdr:rowOff>0</xdr:rowOff>
                  </to>
                </anchor>
              </controlPr>
            </control>
          </mc:Choice>
        </mc:AlternateContent>
        <mc:AlternateContent xmlns:mc="http://schemas.openxmlformats.org/markup-compatibility/2006">
          <mc:Choice Requires="x14">
            <control shapeId="2266" r:id="rId111" name="Check Box 218">
              <controlPr defaultSize="0" autoFill="0" autoLine="0" autoPict="0">
                <anchor moveWithCells="1">
                  <from>
                    <xdr:col>1</xdr:col>
                    <xdr:colOff>22860</xdr:colOff>
                    <xdr:row>223</xdr:row>
                    <xdr:rowOff>0</xdr:rowOff>
                  </from>
                  <to>
                    <xdr:col>1</xdr:col>
                    <xdr:colOff>152400</xdr:colOff>
                    <xdr:row>223</xdr:row>
                    <xdr:rowOff>152400</xdr:rowOff>
                  </to>
                </anchor>
              </controlPr>
            </control>
          </mc:Choice>
        </mc:AlternateContent>
        <mc:AlternateContent xmlns:mc="http://schemas.openxmlformats.org/markup-compatibility/2006">
          <mc:Choice Requires="x14">
            <control shapeId="2268" r:id="rId112" name="Check Box 220">
              <controlPr defaultSize="0" autoFill="0" autoLine="0" autoPict="0">
                <anchor moveWithCells="1">
                  <from>
                    <xdr:col>1</xdr:col>
                    <xdr:colOff>22860</xdr:colOff>
                    <xdr:row>223</xdr:row>
                    <xdr:rowOff>22860</xdr:rowOff>
                  </from>
                  <to>
                    <xdr:col>1</xdr:col>
                    <xdr:colOff>152400</xdr:colOff>
                    <xdr:row>224</xdr:row>
                    <xdr:rowOff>0</xdr:rowOff>
                  </to>
                </anchor>
              </controlPr>
            </control>
          </mc:Choice>
        </mc:AlternateContent>
        <mc:AlternateContent xmlns:mc="http://schemas.openxmlformats.org/markup-compatibility/2006">
          <mc:Choice Requires="x14">
            <control shapeId="2270" r:id="rId113" name="Check Box 222">
              <controlPr defaultSize="0" autoFill="0" autoLine="0" autoPict="0">
                <anchor moveWithCells="1">
                  <from>
                    <xdr:col>1</xdr:col>
                    <xdr:colOff>22860</xdr:colOff>
                    <xdr:row>248</xdr:row>
                    <xdr:rowOff>22860</xdr:rowOff>
                  </from>
                  <to>
                    <xdr:col>1</xdr:col>
                    <xdr:colOff>152400</xdr:colOff>
                    <xdr:row>249</xdr:row>
                    <xdr:rowOff>0</xdr:rowOff>
                  </to>
                </anchor>
              </controlPr>
            </control>
          </mc:Choice>
        </mc:AlternateContent>
        <mc:AlternateContent xmlns:mc="http://schemas.openxmlformats.org/markup-compatibility/2006">
          <mc:Choice Requires="x14">
            <control shapeId="2274" r:id="rId114" name="Check Box 226">
              <controlPr defaultSize="0" autoFill="0" autoLine="0" autoPict="0">
                <anchor moveWithCells="1">
                  <from>
                    <xdr:col>1</xdr:col>
                    <xdr:colOff>22860</xdr:colOff>
                    <xdr:row>152</xdr:row>
                    <xdr:rowOff>22860</xdr:rowOff>
                  </from>
                  <to>
                    <xdr:col>1</xdr:col>
                    <xdr:colOff>152400</xdr:colOff>
                    <xdr:row>153</xdr:row>
                    <xdr:rowOff>0</xdr:rowOff>
                  </to>
                </anchor>
              </controlPr>
            </control>
          </mc:Choice>
        </mc:AlternateContent>
        <mc:AlternateContent xmlns:mc="http://schemas.openxmlformats.org/markup-compatibility/2006">
          <mc:Choice Requires="x14">
            <control shapeId="2275" r:id="rId115" name="Check Box 227">
              <controlPr defaultSize="0" autoFill="0" autoLine="0" autoPict="0">
                <anchor moveWithCells="1">
                  <from>
                    <xdr:col>1</xdr:col>
                    <xdr:colOff>22860</xdr:colOff>
                    <xdr:row>180</xdr:row>
                    <xdr:rowOff>22860</xdr:rowOff>
                  </from>
                  <to>
                    <xdr:col>1</xdr:col>
                    <xdr:colOff>152400</xdr:colOff>
                    <xdr:row>181</xdr:row>
                    <xdr:rowOff>0</xdr:rowOff>
                  </to>
                </anchor>
              </controlPr>
            </control>
          </mc:Choice>
        </mc:AlternateContent>
        <mc:AlternateContent xmlns:mc="http://schemas.openxmlformats.org/markup-compatibility/2006">
          <mc:Choice Requires="x14">
            <control shapeId="2276" r:id="rId116" name="Check Box 228">
              <controlPr defaultSize="0" autoFill="0" autoLine="0" autoPict="0">
                <anchor moveWithCells="1">
                  <from>
                    <xdr:col>1</xdr:col>
                    <xdr:colOff>22860</xdr:colOff>
                    <xdr:row>181</xdr:row>
                    <xdr:rowOff>22860</xdr:rowOff>
                  </from>
                  <to>
                    <xdr:col>1</xdr:col>
                    <xdr:colOff>152400</xdr:colOff>
                    <xdr:row>182</xdr:row>
                    <xdr:rowOff>0</xdr:rowOff>
                  </to>
                </anchor>
              </controlPr>
            </control>
          </mc:Choice>
        </mc:AlternateContent>
        <mc:AlternateContent xmlns:mc="http://schemas.openxmlformats.org/markup-compatibility/2006">
          <mc:Choice Requires="x14">
            <control shapeId="2277" r:id="rId117" name="Check Box 229">
              <controlPr defaultSize="0" autoFill="0" autoLine="0" autoPict="0">
                <anchor moveWithCells="1">
                  <from>
                    <xdr:col>1</xdr:col>
                    <xdr:colOff>22860</xdr:colOff>
                    <xdr:row>182</xdr:row>
                    <xdr:rowOff>22860</xdr:rowOff>
                  </from>
                  <to>
                    <xdr:col>1</xdr:col>
                    <xdr:colOff>152400</xdr:colOff>
                    <xdr:row>183</xdr:row>
                    <xdr:rowOff>0</xdr:rowOff>
                  </to>
                </anchor>
              </controlPr>
            </control>
          </mc:Choice>
        </mc:AlternateContent>
        <mc:AlternateContent xmlns:mc="http://schemas.openxmlformats.org/markup-compatibility/2006">
          <mc:Choice Requires="x14">
            <control shapeId="2278" r:id="rId118" name="Check Box 230">
              <controlPr defaultSize="0" autoFill="0" autoLine="0" autoPict="0">
                <anchor moveWithCells="1">
                  <from>
                    <xdr:col>1</xdr:col>
                    <xdr:colOff>22860</xdr:colOff>
                    <xdr:row>182</xdr:row>
                    <xdr:rowOff>22860</xdr:rowOff>
                  </from>
                  <to>
                    <xdr:col>1</xdr:col>
                    <xdr:colOff>152400</xdr:colOff>
                    <xdr:row>183</xdr:row>
                    <xdr:rowOff>0</xdr:rowOff>
                  </to>
                </anchor>
              </controlPr>
            </control>
          </mc:Choice>
        </mc:AlternateContent>
        <mc:AlternateContent xmlns:mc="http://schemas.openxmlformats.org/markup-compatibility/2006">
          <mc:Choice Requires="x14">
            <control shapeId="2279" r:id="rId119" name="Check Box 231">
              <controlPr defaultSize="0" autoFill="0" autoLine="0" autoPict="0">
                <anchor moveWithCells="1">
                  <from>
                    <xdr:col>1</xdr:col>
                    <xdr:colOff>22860</xdr:colOff>
                    <xdr:row>183</xdr:row>
                    <xdr:rowOff>22860</xdr:rowOff>
                  </from>
                  <to>
                    <xdr:col>1</xdr:col>
                    <xdr:colOff>152400</xdr:colOff>
                    <xdr:row>184</xdr:row>
                    <xdr:rowOff>0</xdr:rowOff>
                  </to>
                </anchor>
              </controlPr>
            </control>
          </mc:Choice>
        </mc:AlternateContent>
        <mc:AlternateContent xmlns:mc="http://schemas.openxmlformats.org/markup-compatibility/2006">
          <mc:Choice Requires="x14">
            <control shapeId="2280" r:id="rId120" name="Check Box 232">
              <controlPr defaultSize="0" autoFill="0" autoLine="0" autoPict="0">
                <anchor moveWithCells="1">
                  <from>
                    <xdr:col>1</xdr:col>
                    <xdr:colOff>22860</xdr:colOff>
                    <xdr:row>183</xdr:row>
                    <xdr:rowOff>22860</xdr:rowOff>
                  </from>
                  <to>
                    <xdr:col>1</xdr:col>
                    <xdr:colOff>152400</xdr:colOff>
                    <xdr:row>184</xdr:row>
                    <xdr:rowOff>0</xdr:rowOff>
                  </to>
                </anchor>
              </controlPr>
            </control>
          </mc:Choice>
        </mc:AlternateContent>
        <mc:AlternateContent xmlns:mc="http://schemas.openxmlformats.org/markup-compatibility/2006">
          <mc:Choice Requires="x14">
            <control shapeId="2281" r:id="rId121" name="Check Box 233">
              <controlPr defaultSize="0" autoFill="0" autoLine="0" autoPict="0">
                <anchor moveWithCells="1">
                  <from>
                    <xdr:col>1</xdr:col>
                    <xdr:colOff>22860</xdr:colOff>
                    <xdr:row>184</xdr:row>
                    <xdr:rowOff>22860</xdr:rowOff>
                  </from>
                  <to>
                    <xdr:col>1</xdr:col>
                    <xdr:colOff>152400</xdr:colOff>
                    <xdr:row>185</xdr:row>
                    <xdr:rowOff>0</xdr:rowOff>
                  </to>
                </anchor>
              </controlPr>
            </control>
          </mc:Choice>
        </mc:AlternateContent>
        <mc:AlternateContent xmlns:mc="http://schemas.openxmlformats.org/markup-compatibility/2006">
          <mc:Choice Requires="x14">
            <control shapeId="2287" r:id="rId122" name="Check Box 239">
              <controlPr defaultSize="0" autoFill="0" autoLine="0" autoPict="0">
                <anchor moveWithCells="1">
                  <from>
                    <xdr:col>1</xdr:col>
                    <xdr:colOff>22860</xdr:colOff>
                    <xdr:row>185</xdr:row>
                    <xdr:rowOff>22860</xdr:rowOff>
                  </from>
                  <to>
                    <xdr:col>1</xdr:col>
                    <xdr:colOff>152400</xdr:colOff>
                    <xdr:row>186</xdr:row>
                    <xdr:rowOff>0</xdr:rowOff>
                  </to>
                </anchor>
              </controlPr>
            </control>
          </mc:Choice>
        </mc:AlternateContent>
        <mc:AlternateContent xmlns:mc="http://schemas.openxmlformats.org/markup-compatibility/2006">
          <mc:Choice Requires="x14">
            <control shapeId="2288" r:id="rId123" name="Check Box 240">
              <controlPr defaultSize="0" autoFill="0" autoLine="0" autoPict="0">
                <anchor moveWithCells="1">
                  <from>
                    <xdr:col>1</xdr:col>
                    <xdr:colOff>22860</xdr:colOff>
                    <xdr:row>184</xdr:row>
                    <xdr:rowOff>22860</xdr:rowOff>
                  </from>
                  <to>
                    <xdr:col>1</xdr:col>
                    <xdr:colOff>152400</xdr:colOff>
                    <xdr:row>185</xdr:row>
                    <xdr:rowOff>0</xdr:rowOff>
                  </to>
                </anchor>
              </controlPr>
            </control>
          </mc:Choice>
        </mc:AlternateContent>
        <mc:AlternateContent xmlns:mc="http://schemas.openxmlformats.org/markup-compatibility/2006">
          <mc:Choice Requires="x14">
            <control shapeId="2289" r:id="rId124" name="Check Box 241">
              <controlPr defaultSize="0" autoFill="0" autoLine="0" autoPict="0">
                <anchor moveWithCells="1">
                  <from>
                    <xdr:col>1</xdr:col>
                    <xdr:colOff>22860</xdr:colOff>
                    <xdr:row>184</xdr:row>
                    <xdr:rowOff>22860</xdr:rowOff>
                  </from>
                  <to>
                    <xdr:col>1</xdr:col>
                    <xdr:colOff>152400</xdr:colOff>
                    <xdr:row>185</xdr:row>
                    <xdr:rowOff>0</xdr:rowOff>
                  </to>
                </anchor>
              </controlPr>
            </control>
          </mc:Choice>
        </mc:AlternateContent>
        <mc:AlternateContent xmlns:mc="http://schemas.openxmlformats.org/markup-compatibility/2006">
          <mc:Choice Requires="x14">
            <control shapeId="2290" r:id="rId125" name="Check Box 242">
              <controlPr defaultSize="0" autoFill="0" autoLine="0" autoPict="0">
                <anchor moveWithCells="1">
                  <from>
                    <xdr:col>1</xdr:col>
                    <xdr:colOff>22860</xdr:colOff>
                    <xdr:row>185</xdr:row>
                    <xdr:rowOff>22860</xdr:rowOff>
                  </from>
                  <to>
                    <xdr:col>1</xdr:col>
                    <xdr:colOff>152400</xdr:colOff>
                    <xdr:row>186</xdr:row>
                    <xdr:rowOff>0</xdr:rowOff>
                  </to>
                </anchor>
              </controlPr>
            </control>
          </mc:Choice>
        </mc:AlternateContent>
        <mc:AlternateContent xmlns:mc="http://schemas.openxmlformats.org/markup-compatibility/2006">
          <mc:Choice Requires="x14">
            <control shapeId="2298" r:id="rId126" name="Check Box 250">
              <controlPr defaultSize="0" autoFill="0" autoLine="0" autoPict="0">
                <anchor moveWithCells="1">
                  <from>
                    <xdr:col>1</xdr:col>
                    <xdr:colOff>22860</xdr:colOff>
                    <xdr:row>240</xdr:row>
                    <xdr:rowOff>22860</xdr:rowOff>
                  </from>
                  <to>
                    <xdr:col>1</xdr:col>
                    <xdr:colOff>182880</xdr:colOff>
                    <xdr:row>241</xdr:row>
                    <xdr:rowOff>0</xdr:rowOff>
                  </to>
                </anchor>
              </controlPr>
            </control>
          </mc:Choice>
        </mc:AlternateContent>
        <mc:AlternateContent xmlns:mc="http://schemas.openxmlformats.org/markup-compatibility/2006">
          <mc:Choice Requires="x14">
            <control shapeId="2299" r:id="rId127" name="Check Box 251">
              <controlPr defaultSize="0" autoFill="0" autoLine="0" autoPict="0">
                <anchor moveWithCells="1">
                  <from>
                    <xdr:col>1</xdr:col>
                    <xdr:colOff>22860</xdr:colOff>
                    <xdr:row>241</xdr:row>
                    <xdr:rowOff>22860</xdr:rowOff>
                  </from>
                  <to>
                    <xdr:col>1</xdr:col>
                    <xdr:colOff>182880</xdr:colOff>
                    <xdr:row>242</xdr:row>
                    <xdr:rowOff>0</xdr:rowOff>
                  </to>
                </anchor>
              </controlPr>
            </control>
          </mc:Choice>
        </mc:AlternateContent>
        <mc:AlternateContent xmlns:mc="http://schemas.openxmlformats.org/markup-compatibility/2006">
          <mc:Choice Requires="x14">
            <control shapeId="2300" r:id="rId128" name="Check Box 252">
              <controlPr defaultSize="0" autoFill="0" autoLine="0" autoPict="0">
                <anchor moveWithCells="1">
                  <from>
                    <xdr:col>1</xdr:col>
                    <xdr:colOff>22860</xdr:colOff>
                    <xdr:row>240</xdr:row>
                    <xdr:rowOff>22860</xdr:rowOff>
                  </from>
                  <to>
                    <xdr:col>1</xdr:col>
                    <xdr:colOff>182880</xdr:colOff>
                    <xdr:row>241</xdr:row>
                    <xdr:rowOff>0</xdr:rowOff>
                  </to>
                </anchor>
              </controlPr>
            </control>
          </mc:Choice>
        </mc:AlternateContent>
        <mc:AlternateContent xmlns:mc="http://schemas.openxmlformats.org/markup-compatibility/2006">
          <mc:Choice Requires="x14">
            <control shapeId="2301" r:id="rId129" name="Check Box 253">
              <controlPr defaultSize="0" autoFill="0" autoLine="0" autoPict="0">
                <anchor moveWithCells="1">
                  <from>
                    <xdr:col>1</xdr:col>
                    <xdr:colOff>22860</xdr:colOff>
                    <xdr:row>241</xdr:row>
                    <xdr:rowOff>22860</xdr:rowOff>
                  </from>
                  <to>
                    <xdr:col>1</xdr:col>
                    <xdr:colOff>182880</xdr:colOff>
                    <xdr:row>242</xdr:row>
                    <xdr:rowOff>0</xdr:rowOff>
                  </to>
                </anchor>
              </controlPr>
            </control>
          </mc:Choice>
        </mc:AlternateContent>
        <mc:AlternateContent xmlns:mc="http://schemas.openxmlformats.org/markup-compatibility/2006">
          <mc:Choice Requires="x14">
            <control shapeId="2303" r:id="rId130" name="Check Box 255">
              <controlPr defaultSize="0" autoFill="0" autoLine="0" autoPict="0">
                <anchor moveWithCells="1">
                  <from>
                    <xdr:col>1</xdr:col>
                    <xdr:colOff>22860</xdr:colOff>
                    <xdr:row>151</xdr:row>
                    <xdr:rowOff>22860</xdr:rowOff>
                  </from>
                  <to>
                    <xdr:col>1</xdr:col>
                    <xdr:colOff>152400</xdr:colOff>
                    <xdr:row>152</xdr:row>
                    <xdr:rowOff>0</xdr:rowOff>
                  </to>
                </anchor>
              </controlPr>
            </control>
          </mc:Choice>
        </mc:AlternateContent>
        <mc:AlternateContent xmlns:mc="http://schemas.openxmlformats.org/markup-compatibility/2006">
          <mc:Choice Requires="x14">
            <control shapeId="2304" r:id="rId131" name="Check Box 256">
              <controlPr defaultSize="0" autoFill="0" autoLine="0" autoPict="0">
                <anchor moveWithCells="1">
                  <from>
                    <xdr:col>1</xdr:col>
                    <xdr:colOff>22860</xdr:colOff>
                    <xdr:row>221</xdr:row>
                    <xdr:rowOff>0</xdr:rowOff>
                  </from>
                  <to>
                    <xdr:col>1</xdr:col>
                    <xdr:colOff>152400</xdr:colOff>
                    <xdr:row>221</xdr:row>
                    <xdr:rowOff>160020</xdr:rowOff>
                  </to>
                </anchor>
              </controlPr>
            </control>
          </mc:Choice>
        </mc:AlternateContent>
        <mc:AlternateContent xmlns:mc="http://schemas.openxmlformats.org/markup-compatibility/2006">
          <mc:Choice Requires="x14">
            <control shapeId="2305" r:id="rId132" name="Check Box 257">
              <controlPr defaultSize="0" autoFill="0" autoLine="0" autoPict="0">
                <anchor moveWithCells="1">
                  <from>
                    <xdr:col>1</xdr:col>
                    <xdr:colOff>22860</xdr:colOff>
                    <xdr:row>221</xdr:row>
                    <xdr:rowOff>0</xdr:rowOff>
                  </from>
                  <to>
                    <xdr:col>1</xdr:col>
                    <xdr:colOff>152400</xdr:colOff>
                    <xdr:row>221</xdr:row>
                    <xdr:rowOff>160020</xdr:rowOff>
                  </to>
                </anchor>
              </controlPr>
            </control>
          </mc:Choice>
        </mc:AlternateContent>
        <mc:AlternateContent xmlns:mc="http://schemas.openxmlformats.org/markup-compatibility/2006">
          <mc:Choice Requires="x14">
            <control shapeId="2308" r:id="rId133" name="Check Box 260">
              <controlPr defaultSize="0" autoFill="0" autoLine="0" autoPict="0">
                <anchor moveWithCells="1">
                  <from>
                    <xdr:col>1</xdr:col>
                    <xdr:colOff>22860</xdr:colOff>
                    <xdr:row>136</xdr:row>
                    <xdr:rowOff>22860</xdr:rowOff>
                  </from>
                  <to>
                    <xdr:col>1</xdr:col>
                    <xdr:colOff>152400</xdr:colOff>
                    <xdr:row>137</xdr:row>
                    <xdr:rowOff>0</xdr:rowOff>
                  </to>
                </anchor>
              </controlPr>
            </control>
          </mc:Choice>
        </mc:AlternateContent>
        <mc:AlternateContent xmlns:mc="http://schemas.openxmlformats.org/markup-compatibility/2006">
          <mc:Choice Requires="x14">
            <control shapeId="2309" r:id="rId134" name="Check Box 261">
              <controlPr defaultSize="0" autoFill="0" autoLine="0" autoPict="0">
                <anchor moveWithCells="1">
                  <from>
                    <xdr:col>1</xdr:col>
                    <xdr:colOff>22860</xdr:colOff>
                    <xdr:row>254</xdr:row>
                    <xdr:rowOff>22860</xdr:rowOff>
                  </from>
                  <to>
                    <xdr:col>1</xdr:col>
                    <xdr:colOff>182880</xdr:colOff>
                    <xdr:row>255</xdr:row>
                    <xdr:rowOff>0</xdr:rowOff>
                  </to>
                </anchor>
              </controlPr>
            </control>
          </mc:Choice>
        </mc:AlternateContent>
        <mc:AlternateContent xmlns:mc="http://schemas.openxmlformats.org/markup-compatibility/2006">
          <mc:Choice Requires="x14">
            <control shapeId="2310" r:id="rId135" name="Check Box 262">
              <controlPr defaultSize="0" autoFill="0" autoLine="0" autoPict="0">
                <anchor moveWithCells="1">
                  <from>
                    <xdr:col>1</xdr:col>
                    <xdr:colOff>22860</xdr:colOff>
                    <xdr:row>254</xdr:row>
                    <xdr:rowOff>22860</xdr:rowOff>
                  </from>
                  <to>
                    <xdr:col>1</xdr:col>
                    <xdr:colOff>182880</xdr:colOff>
                    <xdr:row>255</xdr:row>
                    <xdr:rowOff>0</xdr:rowOff>
                  </to>
                </anchor>
              </controlPr>
            </control>
          </mc:Choice>
        </mc:AlternateContent>
        <mc:AlternateContent xmlns:mc="http://schemas.openxmlformats.org/markup-compatibility/2006">
          <mc:Choice Requires="x14">
            <control shapeId="2311" r:id="rId136" name="Check Box 263">
              <controlPr defaultSize="0" autoFill="0" autoLine="0" autoPict="0">
                <anchor moveWithCells="1">
                  <from>
                    <xdr:col>1</xdr:col>
                    <xdr:colOff>22860</xdr:colOff>
                    <xdr:row>243</xdr:row>
                    <xdr:rowOff>22860</xdr:rowOff>
                  </from>
                  <to>
                    <xdr:col>1</xdr:col>
                    <xdr:colOff>152400</xdr:colOff>
                    <xdr:row>244</xdr:row>
                    <xdr:rowOff>0</xdr:rowOff>
                  </to>
                </anchor>
              </controlPr>
            </control>
          </mc:Choice>
        </mc:AlternateContent>
        <mc:AlternateContent xmlns:mc="http://schemas.openxmlformats.org/markup-compatibility/2006">
          <mc:Choice Requires="x14">
            <control shapeId="2318" r:id="rId137" name="Check Box 270">
              <controlPr defaultSize="0" autoFill="0" autoLine="0" autoPict="0">
                <anchor moveWithCells="1">
                  <from>
                    <xdr:col>1</xdr:col>
                    <xdr:colOff>22860</xdr:colOff>
                    <xdr:row>170</xdr:row>
                    <xdr:rowOff>22860</xdr:rowOff>
                  </from>
                  <to>
                    <xdr:col>1</xdr:col>
                    <xdr:colOff>152400</xdr:colOff>
                    <xdr:row>170</xdr:row>
                    <xdr:rowOff>182880</xdr:rowOff>
                  </to>
                </anchor>
              </controlPr>
            </control>
          </mc:Choice>
        </mc:AlternateContent>
        <mc:AlternateContent xmlns:mc="http://schemas.openxmlformats.org/markup-compatibility/2006">
          <mc:Choice Requires="x14">
            <control shapeId="2319" r:id="rId138" name="Check Box 271">
              <controlPr defaultSize="0" autoFill="0" autoLine="0" autoPict="0">
                <anchor moveWithCells="1">
                  <from>
                    <xdr:col>1</xdr:col>
                    <xdr:colOff>22860</xdr:colOff>
                    <xdr:row>170</xdr:row>
                    <xdr:rowOff>22860</xdr:rowOff>
                  </from>
                  <to>
                    <xdr:col>1</xdr:col>
                    <xdr:colOff>152400</xdr:colOff>
                    <xdr:row>170</xdr:row>
                    <xdr:rowOff>182880</xdr:rowOff>
                  </to>
                </anchor>
              </controlPr>
            </control>
          </mc:Choice>
        </mc:AlternateContent>
        <mc:AlternateContent xmlns:mc="http://schemas.openxmlformats.org/markup-compatibility/2006">
          <mc:Choice Requires="x14">
            <control shapeId="2320" r:id="rId139" name="Check Box 272">
              <controlPr defaultSize="0" autoFill="0" autoLine="0" autoPict="0">
                <anchor moveWithCells="1">
                  <from>
                    <xdr:col>1</xdr:col>
                    <xdr:colOff>22860</xdr:colOff>
                    <xdr:row>170</xdr:row>
                    <xdr:rowOff>22860</xdr:rowOff>
                  </from>
                  <to>
                    <xdr:col>1</xdr:col>
                    <xdr:colOff>152400</xdr:colOff>
                    <xdr:row>170</xdr:row>
                    <xdr:rowOff>182880</xdr:rowOff>
                  </to>
                </anchor>
              </controlPr>
            </control>
          </mc:Choice>
        </mc:AlternateContent>
        <mc:AlternateContent xmlns:mc="http://schemas.openxmlformats.org/markup-compatibility/2006">
          <mc:Choice Requires="x14">
            <control shapeId="2321" r:id="rId140" name="Check Box 273">
              <controlPr defaultSize="0" autoFill="0" autoLine="0" autoPict="0">
                <anchor moveWithCells="1">
                  <from>
                    <xdr:col>1</xdr:col>
                    <xdr:colOff>22860</xdr:colOff>
                    <xdr:row>170</xdr:row>
                    <xdr:rowOff>22860</xdr:rowOff>
                  </from>
                  <to>
                    <xdr:col>1</xdr:col>
                    <xdr:colOff>152400</xdr:colOff>
                    <xdr:row>170</xdr:row>
                    <xdr:rowOff>182880</xdr:rowOff>
                  </to>
                </anchor>
              </controlPr>
            </control>
          </mc:Choice>
        </mc:AlternateContent>
        <mc:AlternateContent xmlns:mc="http://schemas.openxmlformats.org/markup-compatibility/2006">
          <mc:Choice Requires="x14">
            <control shapeId="2322" r:id="rId141" name="Check Box 274">
              <controlPr defaultSize="0" autoFill="0" autoLine="0" autoPict="0">
                <anchor moveWithCells="1">
                  <from>
                    <xdr:col>1</xdr:col>
                    <xdr:colOff>22860</xdr:colOff>
                    <xdr:row>171</xdr:row>
                    <xdr:rowOff>22860</xdr:rowOff>
                  </from>
                  <to>
                    <xdr:col>1</xdr:col>
                    <xdr:colOff>152400</xdr:colOff>
                    <xdr:row>172</xdr:row>
                    <xdr:rowOff>0</xdr:rowOff>
                  </to>
                </anchor>
              </controlPr>
            </control>
          </mc:Choice>
        </mc:AlternateContent>
        <mc:AlternateContent xmlns:mc="http://schemas.openxmlformats.org/markup-compatibility/2006">
          <mc:Choice Requires="x14">
            <control shapeId="2323" r:id="rId142" name="Check Box 275">
              <controlPr defaultSize="0" autoFill="0" autoLine="0" autoPict="0">
                <anchor moveWithCells="1">
                  <from>
                    <xdr:col>1</xdr:col>
                    <xdr:colOff>22860</xdr:colOff>
                    <xdr:row>112</xdr:row>
                    <xdr:rowOff>22860</xdr:rowOff>
                  </from>
                  <to>
                    <xdr:col>1</xdr:col>
                    <xdr:colOff>152400</xdr:colOff>
                    <xdr:row>113</xdr:row>
                    <xdr:rowOff>0</xdr:rowOff>
                  </to>
                </anchor>
              </controlPr>
            </control>
          </mc:Choice>
        </mc:AlternateContent>
        <mc:AlternateContent xmlns:mc="http://schemas.openxmlformats.org/markup-compatibility/2006">
          <mc:Choice Requires="x14">
            <control shapeId="2324" r:id="rId143" name="Check Box 276">
              <controlPr defaultSize="0" autoFill="0" autoLine="0" autoPict="0">
                <anchor moveWithCells="1">
                  <from>
                    <xdr:col>1</xdr:col>
                    <xdr:colOff>22860</xdr:colOff>
                    <xdr:row>172</xdr:row>
                    <xdr:rowOff>22860</xdr:rowOff>
                  </from>
                  <to>
                    <xdr:col>1</xdr:col>
                    <xdr:colOff>152400</xdr:colOff>
                    <xdr:row>173</xdr:row>
                    <xdr:rowOff>0</xdr:rowOff>
                  </to>
                </anchor>
              </controlPr>
            </control>
          </mc:Choice>
        </mc:AlternateContent>
        <mc:AlternateContent xmlns:mc="http://schemas.openxmlformats.org/markup-compatibility/2006">
          <mc:Choice Requires="x14">
            <control shapeId="2325" r:id="rId144" name="Check Box 277">
              <controlPr defaultSize="0" autoFill="0" autoLine="0" autoPict="0">
                <anchor moveWithCells="1">
                  <from>
                    <xdr:col>1</xdr:col>
                    <xdr:colOff>22860</xdr:colOff>
                    <xdr:row>113</xdr:row>
                    <xdr:rowOff>22860</xdr:rowOff>
                  </from>
                  <to>
                    <xdr:col>1</xdr:col>
                    <xdr:colOff>152400</xdr:colOff>
                    <xdr:row>114</xdr:row>
                    <xdr:rowOff>0</xdr:rowOff>
                  </to>
                </anchor>
              </controlPr>
            </control>
          </mc:Choice>
        </mc:AlternateContent>
        <mc:AlternateContent xmlns:mc="http://schemas.openxmlformats.org/markup-compatibility/2006">
          <mc:Choice Requires="x14">
            <control shapeId="2326" r:id="rId145" name="Check Box 278">
              <controlPr defaultSize="0" autoFill="0" autoLine="0" autoPict="0">
                <anchor moveWithCells="1">
                  <from>
                    <xdr:col>1</xdr:col>
                    <xdr:colOff>22860</xdr:colOff>
                    <xdr:row>172</xdr:row>
                    <xdr:rowOff>22860</xdr:rowOff>
                  </from>
                  <to>
                    <xdr:col>1</xdr:col>
                    <xdr:colOff>152400</xdr:colOff>
                    <xdr:row>173</xdr:row>
                    <xdr:rowOff>0</xdr:rowOff>
                  </to>
                </anchor>
              </controlPr>
            </control>
          </mc:Choice>
        </mc:AlternateContent>
        <mc:AlternateContent xmlns:mc="http://schemas.openxmlformats.org/markup-compatibility/2006">
          <mc:Choice Requires="x14">
            <control shapeId="2327" r:id="rId146" name="Check Box 279">
              <controlPr defaultSize="0" autoFill="0" autoLine="0" autoPict="0">
                <anchor moveWithCells="1">
                  <from>
                    <xdr:col>1</xdr:col>
                    <xdr:colOff>22860</xdr:colOff>
                    <xdr:row>173</xdr:row>
                    <xdr:rowOff>22860</xdr:rowOff>
                  </from>
                  <to>
                    <xdr:col>1</xdr:col>
                    <xdr:colOff>152400</xdr:colOff>
                    <xdr:row>174</xdr:row>
                    <xdr:rowOff>0</xdr:rowOff>
                  </to>
                </anchor>
              </controlPr>
            </control>
          </mc:Choice>
        </mc:AlternateContent>
        <mc:AlternateContent xmlns:mc="http://schemas.openxmlformats.org/markup-compatibility/2006">
          <mc:Choice Requires="x14">
            <control shapeId="2328" r:id="rId147" name="Check Box 280">
              <controlPr defaultSize="0" autoFill="0" autoLine="0" autoPict="0">
                <anchor moveWithCells="1">
                  <from>
                    <xdr:col>1</xdr:col>
                    <xdr:colOff>22860</xdr:colOff>
                    <xdr:row>173</xdr:row>
                    <xdr:rowOff>22860</xdr:rowOff>
                  </from>
                  <to>
                    <xdr:col>1</xdr:col>
                    <xdr:colOff>152400</xdr:colOff>
                    <xdr:row>174</xdr:row>
                    <xdr:rowOff>0</xdr:rowOff>
                  </to>
                </anchor>
              </controlPr>
            </control>
          </mc:Choice>
        </mc:AlternateContent>
        <mc:AlternateContent xmlns:mc="http://schemas.openxmlformats.org/markup-compatibility/2006">
          <mc:Choice Requires="x14">
            <control shapeId="2329" r:id="rId148" name="Check Box 281">
              <controlPr defaultSize="0" autoFill="0" autoLine="0" autoPict="0">
                <anchor moveWithCells="1">
                  <from>
                    <xdr:col>1</xdr:col>
                    <xdr:colOff>22860</xdr:colOff>
                    <xdr:row>173</xdr:row>
                    <xdr:rowOff>22860</xdr:rowOff>
                  </from>
                  <to>
                    <xdr:col>1</xdr:col>
                    <xdr:colOff>152400</xdr:colOff>
                    <xdr:row>174</xdr:row>
                    <xdr:rowOff>0</xdr:rowOff>
                  </to>
                </anchor>
              </controlPr>
            </control>
          </mc:Choice>
        </mc:AlternateContent>
        <mc:AlternateContent xmlns:mc="http://schemas.openxmlformats.org/markup-compatibility/2006">
          <mc:Choice Requires="x14">
            <control shapeId="2330" r:id="rId149" name="Check Box 282">
              <controlPr defaultSize="0" autoFill="0" autoLine="0" autoPict="0">
                <anchor moveWithCells="1">
                  <from>
                    <xdr:col>1</xdr:col>
                    <xdr:colOff>22860</xdr:colOff>
                    <xdr:row>174</xdr:row>
                    <xdr:rowOff>22860</xdr:rowOff>
                  </from>
                  <to>
                    <xdr:col>1</xdr:col>
                    <xdr:colOff>152400</xdr:colOff>
                    <xdr:row>175</xdr:row>
                    <xdr:rowOff>0</xdr:rowOff>
                  </to>
                </anchor>
              </controlPr>
            </control>
          </mc:Choice>
        </mc:AlternateContent>
        <mc:AlternateContent xmlns:mc="http://schemas.openxmlformats.org/markup-compatibility/2006">
          <mc:Choice Requires="x14">
            <control shapeId="2331" r:id="rId150" name="Check Box 283">
              <controlPr defaultSize="0" autoFill="0" autoLine="0" autoPict="0">
                <anchor moveWithCells="1">
                  <from>
                    <xdr:col>1</xdr:col>
                    <xdr:colOff>22860</xdr:colOff>
                    <xdr:row>174</xdr:row>
                    <xdr:rowOff>22860</xdr:rowOff>
                  </from>
                  <to>
                    <xdr:col>1</xdr:col>
                    <xdr:colOff>152400</xdr:colOff>
                    <xdr:row>175</xdr:row>
                    <xdr:rowOff>0</xdr:rowOff>
                  </to>
                </anchor>
              </controlPr>
            </control>
          </mc:Choice>
        </mc:AlternateContent>
        <mc:AlternateContent xmlns:mc="http://schemas.openxmlformats.org/markup-compatibility/2006">
          <mc:Choice Requires="x14">
            <control shapeId="2332" r:id="rId151" name="Check Box 284">
              <controlPr defaultSize="0" autoFill="0" autoLine="0" autoPict="0">
                <anchor moveWithCells="1">
                  <from>
                    <xdr:col>1</xdr:col>
                    <xdr:colOff>22860</xdr:colOff>
                    <xdr:row>174</xdr:row>
                    <xdr:rowOff>22860</xdr:rowOff>
                  </from>
                  <to>
                    <xdr:col>1</xdr:col>
                    <xdr:colOff>152400</xdr:colOff>
                    <xdr:row>175</xdr:row>
                    <xdr:rowOff>0</xdr:rowOff>
                  </to>
                </anchor>
              </controlPr>
            </control>
          </mc:Choice>
        </mc:AlternateContent>
        <mc:AlternateContent xmlns:mc="http://schemas.openxmlformats.org/markup-compatibility/2006">
          <mc:Choice Requires="x14">
            <control shapeId="2333" r:id="rId152" name="Check Box 285">
              <controlPr defaultSize="0" autoFill="0" autoLine="0" autoPict="0">
                <anchor moveWithCells="1">
                  <from>
                    <xdr:col>1</xdr:col>
                    <xdr:colOff>22860</xdr:colOff>
                    <xdr:row>175</xdr:row>
                    <xdr:rowOff>22860</xdr:rowOff>
                  </from>
                  <to>
                    <xdr:col>1</xdr:col>
                    <xdr:colOff>152400</xdr:colOff>
                    <xdr:row>176</xdr:row>
                    <xdr:rowOff>0</xdr:rowOff>
                  </to>
                </anchor>
              </controlPr>
            </control>
          </mc:Choice>
        </mc:AlternateContent>
        <mc:AlternateContent xmlns:mc="http://schemas.openxmlformats.org/markup-compatibility/2006">
          <mc:Choice Requires="x14">
            <control shapeId="2334" r:id="rId153" name="Check Box 286">
              <controlPr defaultSize="0" autoFill="0" autoLine="0" autoPict="0">
                <anchor moveWithCells="1">
                  <from>
                    <xdr:col>1</xdr:col>
                    <xdr:colOff>22860</xdr:colOff>
                    <xdr:row>175</xdr:row>
                    <xdr:rowOff>22860</xdr:rowOff>
                  </from>
                  <to>
                    <xdr:col>1</xdr:col>
                    <xdr:colOff>152400</xdr:colOff>
                    <xdr:row>176</xdr:row>
                    <xdr:rowOff>0</xdr:rowOff>
                  </to>
                </anchor>
              </controlPr>
            </control>
          </mc:Choice>
        </mc:AlternateContent>
        <mc:AlternateContent xmlns:mc="http://schemas.openxmlformats.org/markup-compatibility/2006">
          <mc:Choice Requires="x14">
            <control shapeId="2335" r:id="rId154" name="Check Box 287">
              <controlPr defaultSize="0" autoFill="0" autoLine="0" autoPict="0">
                <anchor moveWithCells="1">
                  <from>
                    <xdr:col>1</xdr:col>
                    <xdr:colOff>22860</xdr:colOff>
                    <xdr:row>175</xdr:row>
                    <xdr:rowOff>22860</xdr:rowOff>
                  </from>
                  <to>
                    <xdr:col>1</xdr:col>
                    <xdr:colOff>152400</xdr:colOff>
                    <xdr:row>176</xdr:row>
                    <xdr:rowOff>0</xdr:rowOff>
                  </to>
                </anchor>
              </controlPr>
            </control>
          </mc:Choice>
        </mc:AlternateContent>
        <mc:AlternateContent xmlns:mc="http://schemas.openxmlformats.org/markup-compatibility/2006">
          <mc:Choice Requires="x14">
            <control shapeId="2338" r:id="rId155" name="Check Box 290">
              <controlPr defaultSize="0" autoFill="0" autoLine="0" autoPict="0">
                <anchor moveWithCells="1">
                  <from>
                    <xdr:col>1</xdr:col>
                    <xdr:colOff>22860</xdr:colOff>
                    <xdr:row>192</xdr:row>
                    <xdr:rowOff>22860</xdr:rowOff>
                  </from>
                  <to>
                    <xdr:col>1</xdr:col>
                    <xdr:colOff>152400</xdr:colOff>
                    <xdr:row>193</xdr:row>
                    <xdr:rowOff>0</xdr:rowOff>
                  </to>
                </anchor>
              </controlPr>
            </control>
          </mc:Choice>
        </mc:AlternateContent>
        <mc:AlternateContent xmlns:mc="http://schemas.openxmlformats.org/markup-compatibility/2006">
          <mc:Choice Requires="x14">
            <control shapeId="2339" r:id="rId156" name="Check Box 291">
              <controlPr defaultSize="0" autoFill="0" autoLine="0" autoPict="0">
                <anchor moveWithCells="1">
                  <from>
                    <xdr:col>1</xdr:col>
                    <xdr:colOff>22860</xdr:colOff>
                    <xdr:row>208</xdr:row>
                    <xdr:rowOff>22860</xdr:rowOff>
                  </from>
                  <to>
                    <xdr:col>1</xdr:col>
                    <xdr:colOff>152400</xdr:colOff>
                    <xdr:row>209</xdr:row>
                    <xdr:rowOff>0</xdr:rowOff>
                  </to>
                </anchor>
              </controlPr>
            </control>
          </mc:Choice>
        </mc:AlternateContent>
        <mc:AlternateContent xmlns:mc="http://schemas.openxmlformats.org/markup-compatibility/2006">
          <mc:Choice Requires="x14">
            <control shapeId="2340" r:id="rId157" name="Check Box 292">
              <controlPr defaultSize="0" autoFill="0" autoLine="0" autoPict="0">
                <anchor moveWithCells="1">
                  <from>
                    <xdr:col>1</xdr:col>
                    <xdr:colOff>22860</xdr:colOff>
                    <xdr:row>209</xdr:row>
                    <xdr:rowOff>22860</xdr:rowOff>
                  </from>
                  <to>
                    <xdr:col>1</xdr:col>
                    <xdr:colOff>152400</xdr:colOff>
                    <xdr:row>210</xdr:row>
                    <xdr:rowOff>0</xdr:rowOff>
                  </to>
                </anchor>
              </controlPr>
            </control>
          </mc:Choice>
        </mc:AlternateContent>
        <mc:AlternateContent xmlns:mc="http://schemas.openxmlformats.org/markup-compatibility/2006">
          <mc:Choice Requires="x14">
            <control shapeId="2341" r:id="rId158" name="Check Box 293">
              <controlPr defaultSize="0" autoFill="0" autoLine="0" autoPict="0">
                <anchor moveWithCells="1">
                  <from>
                    <xdr:col>1</xdr:col>
                    <xdr:colOff>22860</xdr:colOff>
                    <xdr:row>210</xdr:row>
                    <xdr:rowOff>22860</xdr:rowOff>
                  </from>
                  <to>
                    <xdr:col>1</xdr:col>
                    <xdr:colOff>152400</xdr:colOff>
                    <xdr:row>211</xdr:row>
                    <xdr:rowOff>0</xdr:rowOff>
                  </to>
                </anchor>
              </controlPr>
            </control>
          </mc:Choice>
        </mc:AlternateContent>
        <mc:AlternateContent xmlns:mc="http://schemas.openxmlformats.org/markup-compatibility/2006">
          <mc:Choice Requires="x14">
            <control shapeId="2344" r:id="rId159" name="Check Box 296">
              <controlPr defaultSize="0" autoFill="0" autoLine="0" autoPict="0">
                <anchor moveWithCells="1">
                  <from>
                    <xdr:col>1</xdr:col>
                    <xdr:colOff>22860</xdr:colOff>
                    <xdr:row>153</xdr:row>
                    <xdr:rowOff>22860</xdr:rowOff>
                  </from>
                  <to>
                    <xdr:col>1</xdr:col>
                    <xdr:colOff>152400</xdr:colOff>
                    <xdr:row>154</xdr:row>
                    <xdr:rowOff>0</xdr:rowOff>
                  </to>
                </anchor>
              </controlPr>
            </control>
          </mc:Choice>
        </mc:AlternateContent>
        <mc:AlternateContent xmlns:mc="http://schemas.openxmlformats.org/markup-compatibility/2006">
          <mc:Choice Requires="x14">
            <control shapeId="2345" r:id="rId160" name="Check Box 297">
              <controlPr defaultSize="0" autoFill="0" autoLine="0" autoPict="0">
                <anchor moveWithCells="1">
                  <from>
                    <xdr:col>1</xdr:col>
                    <xdr:colOff>22860</xdr:colOff>
                    <xdr:row>155</xdr:row>
                    <xdr:rowOff>22860</xdr:rowOff>
                  </from>
                  <to>
                    <xdr:col>1</xdr:col>
                    <xdr:colOff>152400</xdr:colOff>
                    <xdr:row>156</xdr:row>
                    <xdr:rowOff>0</xdr:rowOff>
                  </to>
                </anchor>
              </controlPr>
            </control>
          </mc:Choice>
        </mc:AlternateContent>
        <mc:AlternateContent xmlns:mc="http://schemas.openxmlformats.org/markup-compatibility/2006">
          <mc:Choice Requires="x14">
            <control shapeId="2346" r:id="rId161" name="Check Box 298">
              <controlPr defaultSize="0" autoFill="0" autoLine="0" autoPict="0">
                <anchor moveWithCells="1">
                  <from>
                    <xdr:col>1</xdr:col>
                    <xdr:colOff>22860</xdr:colOff>
                    <xdr:row>213</xdr:row>
                    <xdr:rowOff>22860</xdr:rowOff>
                  </from>
                  <to>
                    <xdr:col>1</xdr:col>
                    <xdr:colOff>152400</xdr:colOff>
                    <xdr:row>214</xdr:row>
                    <xdr:rowOff>0</xdr:rowOff>
                  </to>
                </anchor>
              </controlPr>
            </control>
          </mc:Choice>
        </mc:AlternateContent>
        <mc:AlternateContent xmlns:mc="http://schemas.openxmlformats.org/markup-compatibility/2006">
          <mc:Choice Requires="x14">
            <control shapeId="2347" r:id="rId162" name="Check Box 299">
              <controlPr defaultSize="0" autoFill="0" autoLine="0" autoPict="0">
                <anchor moveWithCells="1">
                  <from>
                    <xdr:col>1</xdr:col>
                    <xdr:colOff>22860</xdr:colOff>
                    <xdr:row>214</xdr:row>
                    <xdr:rowOff>22860</xdr:rowOff>
                  </from>
                  <to>
                    <xdr:col>1</xdr:col>
                    <xdr:colOff>152400</xdr:colOff>
                    <xdr:row>215</xdr:row>
                    <xdr:rowOff>0</xdr:rowOff>
                  </to>
                </anchor>
              </controlPr>
            </control>
          </mc:Choice>
        </mc:AlternateContent>
        <mc:AlternateContent xmlns:mc="http://schemas.openxmlformats.org/markup-compatibility/2006">
          <mc:Choice Requires="x14">
            <control shapeId="2350" r:id="rId163" name="Check Box 302">
              <controlPr defaultSize="0" autoFill="0" autoLine="0" autoPict="0">
                <anchor moveWithCells="1">
                  <from>
                    <xdr:col>1</xdr:col>
                    <xdr:colOff>22860</xdr:colOff>
                    <xdr:row>92</xdr:row>
                    <xdr:rowOff>7620</xdr:rowOff>
                  </from>
                  <to>
                    <xdr:col>1</xdr:col>
                    <xdr:colOff>152400</xdr:colOff>
                    <xdr:row>93</xdr:row>
                    <xdr:rowOff>0</xdr:rowOff>
                  </to>
                </anchor>
              </controlPr>
            </control>
          </mc:Choice>
        </mc:AlternateContent>
        <mc:AlternateContent xmlns:mc="http://schemas.openxmlformats.org/markup-compatibility/2006">
          <mc:Choice Requires="x14">
            <control shapeId="2352" r:id="rId164" name="Check Box 304">
              <controlPr defaultSize="0" autoFill="0" autoLine="0" autoPict="0">
                <anchor moveWithCells="1">
                  <from>
                    <xdr:col>1</xdr:col>
                    <xdr:colOff>22860</xdr:colOff>
                    <xdr:row>93</xdr:row>
                    <xdr:rowOff>7620</xdr:rowOff>
                  </from>
                  <to>
                    <xdr:col>1</xdr:col>
                    <xdr:colOff>152400</xdr:colOff>
                    <xdr:row>94</xdr:row>
                    <xdr:rowOff>0</xdr:rowOff>
                  </to>
                </anchor>
              </controlPr>
            </control>
          </mc:Choice>
        </mc:AlternateContent>
        <mc:AlternateContent xmlns:mc="http://schemas.openxmlformats.org/markup-compatibility/2006">
          <mc:Choice Requires="x14">
            <control shapeId="2353" r:id="rId165" name="Check Box 305">
              <controlPr defaultSize="0" autoFill="0" autoLine="0" autoPict="0">
                <anchor moveWithCells="1">
                  <from>
                    <xdr:col>1</xdr:col>
                    <xdr:colOff>22860</xdr:colOff>
                    <xdr:row>94</xdr:row>
                    <xdr:rowOff>22860</xdr:rowOff>
                  </from>
                  <to>
                    <xdr:col>1</xdr:col>
                    <xdr:colOff>152400</xdr:colOff>
                    <xdr:row>94</xdr:row>
                    <xdr:rowOff>182880</xdr:rowOff>
                  </to>
                </anchor>
              </controlPr>
            </control>
          </mc:Choice>
        </mc:AlternateContent>
        <mc:AlternateContent xmlns:mc="http://schemas.openxmlformats.org/markup-compatibility/2006">
          <mc:Choice Requires="x14">
            <control shapeId="2354" r:id="rId166" name="Check Box 306">
              <controlPr defaultSize="0" autoFill="0" autoLine="0" autoPict="0">
                <anchor moveWithCells="1">
                  <from>
                    <xdr:col>1</xdr:col>
                    <xdr:colOff>22860</xdr:colOff>
                    <xdr:row>93</xdr:row>
                    <xdr:rowOff>7620</xdr:rowOff>
                  </from>
                  <to>
                    <xdr:col>1</xdr:col>
                    <xdr:colOff>152400</xdr:colOff>
                    <xdr:row>94</xdr:row>
                    <xdr:rowOff>0</xdr:rowOff>
                  </to>
                </anchor>
              </controlPr>
            </control>
          </mc:Choice>
        </mc:AlternateContent>
        <mc:AlternateContent xmlns:mc="http://schemas.openxmlformats.org/markup-compatibility/2006">
          <mc:Choice Requires="x14">
            <control shapeId="2355" r:id="rId167" name="Check Box 307">
              <controlPr defaultSize="0" autoFill="0" autoLine="0" autoPict="0">
                <anchor moveWithCells="1">
                  <from>
                    <xdr:col>1</xdr:col>
                    <xdr:colOff>22860</xdr:colOff>
                    <xdr:row>94</xdr:row>
                    <xdr:rowOff>7620</xdr:rowOff>
                  </from>
                  <to>
                    <xdr:col>1</xdr:col>
                    <xdr:colOff>152400</xdr:colOff>
                    <xdr:row>94</xdr:row>
                    <xdr:rowOff>182880</xdr:rowOff>
                  </to>
                </anchor>
              </controlPr>
            </control>
          </mc:Choice>
        </mc:AlternateContent>
        <mc:AlternateContent xmlns:mc="http://schemas.openxmlformats.org/markup-compatibility/2006">
          <mc:Choice Requires="x14">
            <control shapeId="2356" r:id="rId168" name="Check Box 308">
              <controlPr defaultSize="0" autoFill="0" autoLine="0" autoPict="0">
                <anchor moveWithCells="1">
                  <from>
                    <xdr:col>1</xdr:col>
                    <xdr:colOff>22860</xdr:colOff>
                    <xdr:row>95</xdr:row>
                    <xdr:rowOff>7620</xdr:rowOff>
                  </from>
                  <to>
                    <xdr:col>1</xdr:col>
                    <xdr:colOff>152400</xdr:colOff>
                    <xdr:row>96</xdr:row>
                    <xdr:rowOff>0</xdr:rowOff>
                  </to>
                </anchor>
              </controlPr>
            </control>
          </mc:Choice>
        </mc:AlternateContent>
        <mc:AlternateContent xmlns:mc="http://schemas.openxmlformats.org/markup-compatibility/2006">
          <mc:Choice Requires="x14">
            <control shapeId="2357" r:id="rId169" name="Check Box 309">
              <controlPr defaultSize="0" autoFill="0" autoLine="0" autoPict="0">
                <anchor moveWithCells="1">
                  <from>
                    <xdr:col>1</xdr:col>
                    <xdr:colOff>22860</xdr:colOff>
                    <xdr:row>96</xdr:row>
                    <xdr:rowOff>7620</xdr:rowOff>
                  </from>
                  <to>
                    <xdr:col>1</xdr:col>
                    <xdr:colOff>152400</xdr:colOff>
                    <xdr:row>97</xdr:row>
                    <xdr:rowOff>0</xdr:rowOff>
                  </to>
                </anchor>
              </controlPr>
            </control>
          </mc:Choice>
        </mc:AlternateContent>
        <mc:AlternateContent xmlns:mc="http://schemas.openxmlformats.org/markup-compatibility/2006">
          <mc:Choice Requires="x14">
            <control shapeId="2358" r:id="rId170" name="Check Box 310">
              <controlPr defaultSize="0" autoFill="0" autoLine="0" autoPict="0">
                <anchor moveWithCells="1">
                  <from>
                    <xdr:col>1</xdr:col>
                    <xdr:colOff>22860</xdr:colOff>
                    <xdr:row>243</xdr:row>
                    <xdr:rowOff>0</xdr:rowOff>
                  </from>
                  <to>
                    <xdr:col>1</xdr:col>
                    <xdr:colOff>182880</xdr:colOff>
                    <xdr:row>243</xdr:row>
                    <xdr:rowOff>160020</xdr:rowOff>
                  </to>
                </anchor>
              </controlPr>
            </control>
          </mc:Choice>
        </mc:AlternateContent>
        <mc:AlternateContent xmlns:mc="http://schemas.openxmlformats.org/markup-compatibility/2006">
          <mc:Choice Requires="x14">
            <control shapeId="2359" r:id="rId171" name="Check Box 311">
              <controlPr defaultSize="0" autoFill="0" autoLine="0" autoPict="0">
                <anchor moveWithCells="1">
                  <from>
                    <xdr:col>1</xdr:col>
                    <xdr:colOff>22860</xdr:colOff>
                    <xdr:row>243</xdr:row>
                    <xdr:rowOff>0</xdr:rowOff>
                  </from>
                  <to>
                    <xdr:col>1</xdr:col>
                    <xdr:colOff>182880</xdr:colOff>
                    <xdr:row>243</xdr:row>
                    <xdr:rowOff>160020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00B050"/>
  </sheetPr>
  <dimension ref="A1:N182"/>
  <sheetViews>
    <sheetView view="pageBreakPreview" topLeftCell="A163" zoomScale="115" zoomScaleNormal="100" zoomScaleSheetLayoutView="115" workbookViewId="0">
      <selection activeCell="D99" sqref="D99"/>
    </sheetView>
  </sheetViews>
  <sheetFormatPr defaultColWidth="8.69921875" defaultRowHeight="13.2" x14ac:dyDescent="0.2"/>
  <cols>
    <col min="1" max="1" width="5.69921875" style="158" customWidth="1"/>
    <col min="2" max="2" width="10.69921875" style="158" customWidth="1"/>
    <col min="3" max="3" width="3.69921875" style="158" customWidth="1"/>
    <col min="4" max="8" width="9.19921875" style="158" customWidth="1"/>
    <col min="9" max="10" width="7.69921875" style="158" customWidth="1"/>
    <col min="11" max="12" width="8.69921875" style="524"/>
    <col min="13" max="16384" width="8.69921875" style="158"/>
  </cols>
  <sheetData>
    <row r="1" spans="1:14" ht="27" customHeight="1" x14ac:dyDescent="0.2">
      <c r="A1" s="474" t="s">
        <v>323</v>
      </c>
      <c r="B1" s="271"/>
      <c r="C1" s="271"/>
      <c r="D1" s="271"/>
      <c r="E1" s="271"/>
      <c r="F1" s="271"/>
      <c r="G1" s="271"/>
      <c r="H1" s="271"/>
      <c r="I1" s="271"/>
      <c r="J1" s="271"/>
      <c r="K1" s="522"/>
      <c r="L1" s="522"/>
      <c r="M1" s="270"/>
      <c r="N1" s="270"/>
    </row>
    <row r="2" spans="1:14" s="161" customFormat="1" ht="13.5" customHeight="1" x14ac:dyDescent="0.2">
      <c r="A2" s="865" t="s">
        <v>6</v>
      </c>
      <c r="B2" s="865"/>
      <c r="C2" s="865"/>
      <c r="D2" s="865"/>
      <c r="E2" s="865"/>
      <c r="F2" s="865"/>
      <c r="G2" s="865"/>
      <c r="H2" s="865"/>
      <c r="I2" s="865"/>
      <c r="J2" s="865"/>
      <c r="K2" s="550">
        <v>11</v>
      </c>
      <c r="L2" s="523"/>
    </row>
    <row r="3" spans="1:14" s="161" customFormat="1" x14ac:dyDescent="0.2">
      <c r="A3" s="865"/>
      <c r="B3" s="865"/>
      <c r="C3" s="865"/>
      <c r="D3" s="865"/>
      <c r="E3" s="865"/>
      <c r="F3" s="865"/>
      <c r="G3" s="865"/>
      <c r="H3" s="865"/>
      <c r="I3" s="865"/>
      <c r="J3" s="865"/>
      <c r="K3" s="550">
        <v>11</v>
      </c>
      <c r="L3" s="523"/>
    </row>
    <row r="4" spans="1:14" s="161" customFormat="1" ht="15.6" x14ac:dyDescent="0.2">
      <c r="A4" s="208"/>
      <c r="B4" s="208"/>
      <c r="C4" s="208"/>
      <c r="D4" s="208"/>
      <c r="E4" s="208"/>
      <c r="F4" s="208"/>
      <c r="G4" s="208"/>
      <c r="H4" s="208"/>
      <c r="I4" s="208"/>
      <c r="J4" s="208"/>
      <c r="K4" s="552">
        <v>13</v>
      </c>
      <c r="L4" s="523"/>
    </row>
    <row r="5" spans="1:14" s="161" customFormat="1" ht="15" customHeight="1" x14ac:dyDescent="0.2">
      <c r="A5" s="822" t="str">
        <f>"　"&amp;入力シート!D89</f>
        <v>　安城市の○○工事に係る公告に基づく条件付き一般競争入札等については、関係法令に定めるもののほか、この別記によるものとする。</v>
      </c>
      <c r="B5" s="822"/>
      <c r="C5" s="822"/>
      <c r="D5" s="822"/>
      <c r="E5" s="822"/>
      <c r="F5" s="822"/>
      <c r="G5" s="822"/>
      <c r="H5" s="822"/>
      <c r="I5" s="822"/>
      <c r="J5" s="822"/>
      <c r="K5" s="552">
        <v>13</v>
      </c>
      <c r="L5" s="523"/>
    </row>
    <row r="6" spans="1:14" s="161" customFormat="1" ht="15.6" x14ac:dyDescent="0.2">
      <c r="A6" s="822"/>
      <c r="B6" s="822"/>
      <c r="C6" s="822"/>
      <c r="D6" s="822"/>
      <c r="E6" s="822"/>
      <c r="F6" s="822"/>
      <c r="G6" s="822"/>
      <c r="H6" s="822"/>
      <c r="I6" s="822"/>
      <c r="J6" s="822"/>
      <c r="K6" s="552">
        <v>13</v>
      </c>
      <c r="L6" s="523"/>
    </row>
    <row r="7" spans="1:14" s="161" customFormat="1" x14ac:dyDescent="0.2">
      <c r="A7" s="208"/>
      <c r="B7" s="208"/>
      <c r="C7" s="208"/>
      <c r="D7" s="208"/>
      <c r="E7" s="208"/>
      <c r="F7" s="208"/>
      <c r="G7" s="208"/>
      <c r="H7" s="208"/>
      <c r="I7" s="208"/>
      <c r="J7" s="208"/>
      <c r="K7" s="550">
        <v>11</v>
      </c>
      <c r="L7" s="523"/>
    </row>
    <row r="8" spans="1:14" s="161" customFormat="1" ht="15.6" x14ac:dyDescent="0.2">
      <c r="A8" s="209" t="s">
        <v>8</v>
      </c>
      <c r="B8" s="209"/>
      <c r="C8" s="209"/>
      <c r="D8" s="866"/>
      <c r="E8" s="866"/>
      <c r="F8" s="866"/>
      <c r="G8" s="866"/>
      <c r="H8" s="866"/>
      <c r="I8" s="866"/>
      <c r="J8" s="866"/>
      <c r="K8" s="552">
        <v>13</v>
      </c>
      <c r="L8" s="523"/>
    </row>
    <row r="9" spans="1:14" s="161" customFormat="1" ht="15.6" x14ac:dyDescent="0.2">
      <c r="A9" s="538">
        <v>1</v>
      </c>
      <c r="B9" s="539" t="s">
        <v>1</v>
      </c>
      <c r="C9" s="209"/>
      <c r="D9" s="866">
        <f>入力シート!E8</f>
        <v>2023100000</v>
      </c>
      <c r="E9" s="866"/>
      <c r="F9" s="866"/>
      <c r="G9" s="866"/>
      <c r="H9" s="866"/>
      <c r="I9" s="866"/>
      <c r="J9" s="866"/>
      <c r="K9" s="552">
        <v>13</v>
      </c>
      <c r="L9" s="523"/>
    </row>
    <row r="10" spans="1:14" s="161" customFormat="1" ht="15.6" x14ac:dyDescent="0.2">
      <c r="A10" s="538">
        <v>2</v>
      </c>
      <c r="B10" s="539" t="s">
        <v>2</v>
      </c>
      <c r="C10" s="209"/>
      <c r="D10" s="866" t="str">
        <f>入力シート!E9</f>
        <v>○○工事</v>
      </c>
      <c r="E10" s="866"/>
      <c r="F10" s="866"/>
      <c r="G10" s="866"/>
      <c r="H10" s="866"/>
      <c r="I10" s="866"/>
      <c r="J10" s="866"/>
      <c r="K10" s="552">
        <v>13</v>
      </c>
      <c r="L10" s="523"/>
    </row>
    <row r="11" spans="1:14" s="161" customFormat="1" ht="15.6" x14ac:dyDescent="0.2">
      <c r="A11" s="538">
        <v>3</v>
      </c>
      <c r="B11" s="539" t="s">
        <v>3</v>
      </c>
      <c r="C11" s="209"/>
      <c r="D11" s="866" t="str">
        <f>入力シート!E10</f>
        <v>○○</v>
      </c>
      <c r="E11" s="866"/>
      <c r="F11" s="866"/>
      <c r="G11" s="866"/>
      <c r="H11" s="866"/>
      <c r="I11" s="866"/>
      <c r="J11" s="866"/>
      <c r="K11" s="552">
        <v>13</v>
      </c>
      <c r="L11" s="523"/>
    </row>
    <row r="12" spans="1:14" s="161" customFormat="1" ht="15.6" x14ac:dyDescent="0.2">
      <c r="A12" s="538">
        <v>4</v>
      </c>
      <c r="B12" s="539" t="s">
        <v>4</v>
      </c>
      <c r="C12" s="209"/>
      <c r="D12" s="866" t="str">
        <f>入力シート!D90</f>
        <v>安城市○○町地内</v>
      </c>
      <c r="E12" s="866"/>
      <c r="F12" s="866"/>
      <c r="G12" s="540"/>
      <c r="H12" s="540"/>
      <c r="I12" s="540"/>
      <c r="J12" s="540"/>
      <c r="K12" s="552">
        <v>13</v>
      </c>
      <c r="L12" s="523"/>
    </row>
    <row r="13" spans="1:14" s="161" customFormat="1" ht="15.6" x14ac:dyDescent="0.2">
      <c r="A13" s="538">
        <v>5</v>
      </c>
      <c r="B13" s="539" t="s">
        <v>9</v>
      </c>
      <c r="C13" s="209"/>
      <c r="D13" s="866" t="str">
        <f>IF(入力シート!$I$12=入力シート!$U$12,入力シート!$D$91,入力シート!E12&amp;"日間")</f>
        <v>200日間</v>
      </c>
      <c r="E13" s="866"/>
      <c r="F13" s="866"/>
      <c r="G13" s="866"/>
      <c r="H13" s="866"/>
      <c r="I13" s="866"/>
      <c r="J13" s="866"/>
      <c r="K13" s="552">
        <v>13</v>
      </c>
      <c r="L13" s="523"/>
    </row>
    <row r="14" spans="1:14" s="161" customFormat="1" ht="15.6" x14ac:dyDescent="0.2">
      <c r="A14" s="538">
        <v>6</v>
      </c>
      <c r="B14" s="822" t="str">
        <f>入力シート!D92</f>
        <v>本工事は、価格と価格以外の要素を総合的に評価して落札者を決定する総合評価競争入札（施工体制確認型）の適用工事である。</v>
      </c>
      <c r="C14" s="822"/>
      <c r="D14" s="822"/>
      <c r="E14" s="822"/>
      <c r="F14" s="822"/>
      <c r="G14" s="822"/>
      <c r="H14" s="822"/>
      <c r="I14" s="822"/>
      <c r="J14" s="822"/>
      <c r="K14" s="552">
        <v>13</v>
      </c>
      <c r="L14" s="523"/>
    </row>
    <row r="15" spans="1:14" s="161" customFormat="1" ht="15.6" x14ac:dyDescent="0.2">
      <c r="A15" s="209"/>
      <c r="B15" s="822"/>
      <c r="C15" s="822"/>
      <c r="D15" s="822"/>
      <c r="E15" s="822"/>
      <c r="F15" s="822"/>
      <c r="G15" s="822"/>
      <c r="H15" s="822"/>
      <c r="I15" s="822"/>
      <c r="J15" s="822"/>
      <c r="K15" s="552">
        <v>13</v>
      </c>
      <c r="L15" s="523"/>
    </row>
    <row r="16" spans="1:14" s="161" customFormat="1" x14ac:dyDescent="0.2">
      <c r="A16" s="208"/>
      <c r="B16" s="208"/>
      <c r="C16" s="208"/>
      <c r="D16" s="208"/>
      <c r="E16" s="208"/>
      <c r="F16" s="212"/>
      <c r="G16" s="208"/>
      <c r="H16" s="208"/>
      <c r="I16" s="208"/>
      <c r="J16" s="208"/>
      <c r="K16" s="550">
        <v>11</v>
      </c>
      <c r="L16" s="523"/>
    </row>
    <row r="17" spans="1:12" s="161" customFormat="1" ht="15.6" x14ac:dyDescent="0.2">
      <c r="A17" s="208" t="s">
        <v>0</v>
      </c>
      <c r="B17" s="208"/>
      <c r="C17" s="208"/>
      <c r="D17" s="208"/>
      <c r="E17" s="208"/>
      <c r="F17" s="208"/>
      <c r="G17" s="208"/>
      <c r="H17" s="208"/>
      <c r="I17" s="208"/>
      <c r="J17" s="208"/>
      <c r="K17" s="552">
        <v>13</v>
      </c>
      <c r="L17" s="523"/>
    </row>
    <row r="18" spans="1:12" s="161" customFormat="1" ht="15.6" x14ac:dyDescent="0.2">
      <c r="A18" s="208" t="s">
        <v>419</v>
      </c>
      <c r="B18" s="208"/>
      <c r="C18" s="208"/>
      <c r="D18" s="208"/>
      <c r="E18" s="208"/>
      <c r="F18" s="208"/>
      <c r="G18" s="208"/>
      <c r="H18" s="208"/>
      <c r="I18" s="208"/>
      <c r="J18" s="208"/>
      <c r="K18" s="552">
        <v>13</v>
      </c>
      <c r="L18" s="523"/>
    </row>
    <row r="19" spans="1:12" s="536" customFormat="1" ht="16.2" x14ac:dyDescent="0.45">
      <c r="A19" s="212"/>
      <c r="B19" s="212" t="str">
        <f>入力シート!D93</f>
        <v>同工種工事とは、建設業法別表第1に掲げる工事の種類で土木一式工事とする。</v>
      </c>
      <c r="C19" s="212"/>
      <c r="D19" s="212"/>
      <c r="E19" s="212"/>
      <c r="F19" s="212"/>
      <c r="G19" s="212"/>
      <c r="H19" s="212"/>
      <c r="I19" s="212"/>
      <c r="J19" s="212"/>
      <c r="K19" s="546">
        <v>14</v>
      </c>
    </row>
    <row r="20" spans="1:12" s="159" customFormat="1" ht="57.6" x14ac:dyDescent="0.45">
      <c r="A20" s="537"/>
      <c r="B20" s="870" t="str">
        <f>入力シート!D95</f>
        <v>施工実績は、特に指定の無い場合は、国、地方公共団体及び特殊法人等（公共工事の入札及び契約の適正化の促進に関する法律及び同法施行令に規定されている特殊法人等をいう。）の発注工事の元請としての施工実績を対象とする。ＪＶの場合は、代表者の施工実績とする。なお、安城市発注の工事で評価点６０点未満の工事は施工実績として認めない。（減点項目を除く）</v>
      </c>
      <c r="C20" s="668"/>
      <c r="D20" s="668"/>
      <c r="E20" s="668"/>
      <c r="F20" s="668"/>
      <c r="G20" s="668"/>
      <c r="H20" s="668"/>
      <c r="I20" s="668"/>
      <c r="J20" s="668"/>
      <c r="K20" s="553" t="s">
        <v>438</v>
      </c>
    </row>
    <row r="21" spans="1:12" s="161" customFormat="1" ht="23.4" x14ac:dyDescent="0.2">
      <c r="A21" s="210">
        <v>1</v>
      </c>
      <c r="B21" s="531" t="s">
        <v>504</v>
      </c>
      <c r="C21" s="531"/>
      <c r="D21" s="531"/>
      <c r="E21" s="531"/>
      <c r="F21" s="531"/>
      <c r="G21" s="208"/>
      <c r="H21" s="208"/>
      <c r="I21" s="208"/>
      <c r="J21" s="208"/>
      <c r="K21" s="581" t="s">
        <v>523</v>
      </c>
      <c r="L21" s="523"/>
    </row>
    <row r="22" spans="1:12" ht="18" customHeight="1" x14ac:dyDescent="0.45">
      <c r="A22" s="868" t="s">
        <v>10</v>
      </c>
      <c r="B22" s="871"/>
      <c r="C22" s="871"/>
      <c r="D22" s="871"/>
      <c r="E22" s="871"/>
      <c r="F22" s="872"/>
      <c r="G22" s="868" t="s">
        <v>11</v>
      </c>
      <c r="H22" s="869"/>
      <c r="I22" s="160" t="s">
        <v>12</v>
      </c>
      <c r="J22" s="160" t="s">
        <v>13</v>
      </c>
      <c r="K22" s="547">
        <v>15</v>
      </c>
    </row>
    <row r="23" spans="1:12" ht="18" customHeight="1" x14ac:dyDescent="0.2">
      <c r="A23" s="827" t="str">
        <f>"安城市発注の同工種工事の"&amp;入力シート!E17&amp;"における「安城市優良施工業者」　※１"</f>
        <v>安城市発注の同工種工事の前々年度（令和3年度）における「安城市優良施工業者」　※１</v>
      </c>
      <c r="B23" s="827"/>
      <c r="C23" s="827"/>
      <c r="D23" s="827"/>
      <c r="E23" s="827"/>
      <c r="F23" s="827"/>
      <c r="G23" s="825" t="s">
        <v>359</v>
      </c>
      <c r="H23" s="826"/>
      <c r="I23" s="307">
        <v>1</v>
      </c>
      <c r="J23" s="867">
        <v>1</v>
      </c>
      <c r="K23" s="547">
        <v>15</v>
      </c>
    </row>
    <row r="24" spans="1:12" ht="18" x14ac:dyDescent="0.2">
      <c r="A24" s="827"/>
      <c r="B24" s="827"/>
      <c r="C24" s="827"/>
      <c r="D24" s="827"/>
      <c r="E24" s="827"/>
      <c r="F24" s="827"/>
      <c r="G24" s="823" t="s">
        <v>70</v>
      </c>
      <c r="H24" s="824"/>
      <c r="I24" s="308">
        <v>0</v>
      </c>
      <c r="J24" s="867"/>
      <c r="K24" s="547">
        <v>15</v>
      </c>
    </row>
    <row r="25" spans="1:12" ht="23.4" x14ac:dyDescent="0.2">
      <c r="A25" s="909" t="s">
        <v>432</v>
      </c>
      <c r="B25" s="910"/>
      <c r="C25" s="911"/>
      <c r="D25" s="909" t="str">
        <f>"　前々年度から過去3年間（"&amp;入力シート!E18&amp;"）の評定点が60点未満の評価実績"</f>
        <v>　前々年度から過去3年間（令和元年度から令和3年度まで）の評定点が60点未満の評価実績</v>
      </c>
      <c r="E25" s="910"/>
      <c r="F25" s="911"/>
      <c r="G25" s="825" t="s">
        <v>420</v>
      </c>
      <c r="H25" s="826"/>
      <c r="I25" s="309">
        <v>1</v>
      </c>
      <c r="J25" s="830">
        <v>0</v>
      </c>
      <c r="K25" s="548">
        <v>20</v>
      </c>
    </row>
    <row r="26" spans="1:12" ht="23.4" x14ac:dyDescent="0.2">
      <c r="A26" s="912"/>
      <c r="B26" s="913"/>
      <c r="C26" s="914"/>
      <c r="D26" s="912"/>
      <c r="E26" s="913"/>
      <c r="F26" s="914"/>
      <c r="G26" s="823" t="s">
        <v>70</v>
      </c>
      <c r="H26" s="824"/>
      <c r="I26" s="310">
        <v>0</v>
      </c>
      <c r="J26" s="831"/>
      <c r="K26" s="548">
        <v>20</v>
      </c>
    </row>
    <row r="27" spans="1:12" ht="15" customHeight="1" x14ac:dyDescent="0.2">
      <c r="A27" s="835" t="s">
        <v>457</v>
      </c>
      <c r="B27" s="836"/>
      <c r="C27" s="837"/>
      <c r="D27" s="844" t="s">
        <v>531</v>
      </c>
      <c r="E27" s="845"/>
      <c r="F27" s="846"/>
      <c r="G27" s="833" t="s">
        <v>525</v>
      </c>
      <c r="H27" s="834"/>
      <c r="I27" s="580">
        <v>3</v>
      </c>
      <c r="J27" s="853">
        <v>3</v>
      </c>
      <c r="K27" s="582" t="s">
        <v>524</v>
      </c>
    </row>
    <row r="28" spans="1:12" ht="15" customHeight="1" x14ac:dyDescent="0.2">
      <c r="A28" s="838"/>
      <c r="B28" s="839"/>
      <c r="C28" s="840"/>
      <c r="D28" s="847"/>
      <c r="E28" s="848"/>
      <c r="F28" s="849"/>
      <c r="G28" s="833" t="s">
        <v>502</v>
      </c>
      <c r="H28" s="834"/>
      <c r="I28" s="580">
        <v>2</v>
      </c>
      <c r="J28" s="854"/>
      <c r="K28" s="582" t="s">
        <v>524</v>
      </c>
    </row>
    <row r="29" spans="1:12" ht="15" customHeight="1" x14ac:dyDescent="0.2">
      <c r="A29" s="838"/>
      <c r="B29" s="839"/>
      <c r="C29" s="840"/>
      <c r="D29" s="847"/>
      <c r="E29" s="848"/>
      <c r="F29" s="849"/>
      <c r="G29" s="833" t="s">
        <v>503</v>
      </c>
      <c r="H29" s="834"/>
      <c r="I29" s="580">
        <v>1</v>
      </c>
      <c r="J29" s="854"/>
      <c r="K29" s="582" t="s">
        <v>524</v>
      </c>
    </row>
    <row r="30" spans="1:12" ht="15" customHeight="1" x14ac:dyDescent="0.2">
      <c r="A30" s="841"/>
      <c r="B30" s="842"/>
      <c r="C30" s="843"/>
      <c r="D30" s="850"/>
      <c r="E30" s="851"/>
      <c r="F30" s="852"/>
      <c r="G30" s="906" t="s">
        <v>70</v>
      </c>
      <c r="H30" s="908"/>
      <c r="I30" s="312">
        <v>0</v>
      </c>
      <c r="J30" s="855"/>
      <c r="K30" s="582" t="s">
        <v>524</v>
      </c>
    </row>
    <row r="31" spans="1:12" ht="20.399999999999999" customHeight="1" x14ac:dyDescent="0.2">
      <c r="A31" s="827" t="s">
        <v>417</v>
      </c>
      <c r="B31" s="828"/>
      <c r="C31" s="828"/>
      <c r="D31" s="827" t="s">
        <v>527</v>
      </c>
      <c r="E31" s="828"/>
      <c r="F31" s="828"/>
      <c r="G31" s="873" t="s">
        <v>526</v>
      </c>
      <c r="H31" s="874"/>
      <c r="I31" s="414">
        <v>1</v>
      </c>
      <c r="J31" s="889">
        <v>1</v>
      </c>
      <c r="K31" s="552">
        <v>13</v>
      </c>
    </row>
    <row r="32" spans="1:12" ht="20.399999999999999" customHeight="1" x14ac:dyDescent="0.2">
      <c r="A32" s="828"/>
      <c r="B32" s="828"/>
      <c r="C32" s="828"/>
      <c r="D32" s="828"/>
      <c r="E32" s="828"/>
      <c r="F32" s="828"/>
      <c r="G32" s="919" t="s">
        <v>138</v>
      </c>
      <c r="H32" s="920"/>
      <c r="I32" s="415">
        <v>0.5</v>
      </c>
      <c r="J32" s="889"/>
      <c r="K32" s="552">
        <v>13</v>
      </c>
    </row>
    <row r="33" spans="1:11" ht="20.399999999999999" customHeight="1" x14ac:dyDescent="0.2">
      <c r="A33" s="828"/>
      <c r="B33" s="828"/>
      <c r="C33" s="828"/>
      <c r="D33" s="828"/>
      <c r="E33" s="828"/>
      <c r="F33" s="828"/>
      <c r="G33" s="915" t="s">
        <v>357</v>
      </c>
      <c r="H33" s="916"/>
      <c r="I33" s="416">
        <v>0</v>
      </c>
      <c r="J33" s="889"/>
      <c r="K33" s="552">
        <v>13</v>
      </c>
    </row>
    <row r="34" spans="1:11" ht="18" x14ac:dyDescent="0.2">
      <c r="A34" s="829" t="s">
        <v>418</v>
      </c>
      <c r="B34" s="828"/>
      <c r="C34" s="828"/>
      <c r="D34" s="829" t="s">
        <v>517</v>
      </c>
      <c r="E34" s="828"/>
      <c r="F34" s="828"/>
      <c r="G34" s="825" t="s">
        <v>17</v>
      </c>
      <c r="H34" s="826"/>
      <c r="I34" s="304">
        <v>1</v>
      </c>
      <c r="J34" s="917">
        <v>1</v>
      </c>
      <c r="K34" s="547">
        <v>15</v>
      </c>
    </row>
    <row r="35" spans="1:11" ht="18" x14ac:dyDescent="0.2">
      <c r="A35" s="828"/>
      <c r="B35" s="828"/>
      <c r="C35" s="828"/>
      <c r="D35" s="828"/>
      <c r="E35" s="828"/>
      <c r="F35" s="828"/>
      <c r="G35" s="823" t="s">
        <v>70</v>
      </c>
      <c r="H35" s="824"/>
      <c r="I35" s="306">
        <v>0</v>
      </c>
      <c r="J35" s="918"/>
      <c r="K35" s="547">
        <v>15</v>
      </c>
    </row>
    <row r="36" spans="1:11" ht="18" x14ac:dyDescent="0.2">
      <c r="A36" s="827" t="s">
        <v>421</v>
      </c>
      <c r="B36" s="828"/>
      <c r="C36" s="828"/>
      <c r="D36" s="827" t="s">
        <v>518</v>
      </c>
      <c r="E36" s="828"/>
      <c r="F36" s="828"/>
      <c r="G36" s="873" t="s">
        <v>291</v>
      </c>
      <c r="H36" s="874"/>
      <c r="I36" s="414">
        <v>1</v>
      </c>
      <c r="J36" s="889">
        <v>1</v>
      </c>
      <c r="K36" s="547">
        <v>15</v>
      </c>
    </row>
    <row r="37" spans="1:11" ht="18" x14ac:dyDescent="0.2">
      <c r="A37" s="828"/>
      <c r="B37" s="828"/>
      <c r="C37" s="828"/>
      <c r="D37" s="828"/>
      <c r="E37" s="828"/>
      <c r="F37" s="828"/>
      <c r="G37" s="919" t="s">
        <v>292</v>
      </c>
      <c r="H37" s="920"/>
      <c r="I37" s="415">
        <v>0.5</v>
      </c>
      <c r="J37" s="889"/>
      <c r="K37" s="547">
        <v>15</v>
      </c>
    </row>
    <row r="38" spans="1:11" ht="18" x14ac:dyDescent="0.2">
      <c r="A38" s="828"/>
      <c r="B38" s="828"/>
      <c r="C38" s="828"/>
      <c r="D38" s="828"/>
      <c r="E38" s="828"/>
      <c r="F38" s="828"/>
      <c r="G38" s="915" t="s">
        <v>19</v>
      </c>
      <c r="H38" s="916"/>
      <c r="I38" s="416">
        <v>0</v>
      </c>
      <c r="J38" s="889"/>
      <c r="K38" s="547">
        <v>15</v>
      </c>
    </row>
    <row r="39" spans="1:11" ht="16.2" x14ac:dyDescent="0.2">
      <c r="A39" s="904" t="s">
        <v>20</v>
      </c>
      <c r="B39" s="904"/>
      <c r="C39" s="208"/>
      <c r="D39" s="208"/>
      <c r="E39" s="208"/>
      <c r="F39" s="208"/>
      <c r="G39" s="208"/>
      <c r="H39" s="208"/>
      <c r="I39" s="208"/>
      <c r="J39" s="208"/>
      <c r="K39" s="546">
        <v>14</v>
      </c>
    </row>
    <row r="40" spans="1:11" ht="16.2" x14ac:dyDescent="0.2">
      <c r="A40" s="190">
        <v>1</v>
      </c>
      <c r="B40" s="877" t="s">
        <v>532</v>
      </c>
      <c r="C40" s="878"/>
      <c r="D40" s="878"/>
      <c r="E40" s="878"/>
      <c r="F40" s="878"/>
      <c r="G40" s="878"/>
      <c r="H40" s="878"/>
      <c r="I40" s="878"/>
      <c r="J40" s="878"/>
      <c r="K40" s="546">
        <v>14</v>
      </c>
    </row>
    <row r="41" spans="1:11" ht="16.2" x14ac:dyDescent="0.2">
      <c r="A41" s="190"/>
      <c r="B41" s="878"/>
      <c r="C41" s="878"/>
      <c r="D41" s="878"/>
      <c r="E41" s="878"/>
      <c r="F41" s="878"/>
      <c r="G41" s="878"/>
      <c r="H41" s="878"/>
      <c r="I41" s="878"/>
      <c r="J41" s="878"/>
      <c r="K41" s="546">
        <v>14</v>
      </c>
    </row>
    <row r="42" spans="1:11" ht="17.25" customHeight="1" x14ac:dyDescent="0.2">
      <c r="A42" s="190"/>
      <c r="B42" s="878"/>
      <c r="C42" s="878"/>
      <c r="D42" s="878"/>
      <c r="E42" s="878"/>
      <c r="F42" s="878"/>
      <c r="G42" s="878"/>
      <c r="H42" s="878"/>
      <c r="I42" s="878"/>
      <c r="J42" s="878"/>
      <c r="K42" s="546">
        <v>14</v>
      </c>
    </row>
    <row r="43" spans="1:11" ht="17.25" customHeight="1" x14ac:dyDescent="0.2">
      <c r="A43" s="190"/>
      <c r="B43" s="579"/>
      <c r="C43" s="579"/>
      <c r="D43" s="579"/>
      <c r="E43" s="579"/>
      <c r="F43" s="579"/>
      <c r="G43" s="579"/>
      <c r="H43" s="579"/>
      <c r="I43" s="579"/>
      <c r="J43" s="579"/>
      <c r="K43" s="546"/>
    </row>
    <row r="44" spans="1:11" ht="17.25" customHeight="1" x14ac:dyDescent="0.2">
      <c r="A44" s="175">
        <v>2</v>
      </c>
      <c r="B44" s="856" t="s">
        <v>528</v>
      </c>
      <c r="C44" s="856"/>
      <c r="D44" s="856"/>
      <c r="E44" s="856"/>
      <c r="F44" s="856"/>
      <c r="G44" s="856"/>
      <c r="H44" s="856"/>
      <c r="I44" s="856"/>
      <c r="J44" s="856"/>
      <c r="K44" s="582" t="s">
        <v>524</v>
      </c>
    </row>
    <row r="45" spans="1:11" ht="17.25" customHeight="1" x14ac:dyDescent="0.2">
      <c r="A45" s="175"/>
      <c r="B45" s="856"/>
      <c r="C45" s="856"/>
      <c r="D45" s="856"/>
      <c r="E45" s="856"/>
      <c r="F45" s="856"/>
      <c r="G45" s="856"/>
      <c r="H45" s="856"/>
      <c r="I45" s="856"/>
      <c r="J45" s="856"/>
      <c r="K45" s="582" t="s">
        <v>524</v>
      </c>
    </row>
    <row r="46" spans="1:11" ht="17.25" customHeight="1" x14ac:dyDescent="0.2">
      <c r="A46" s="175"/>
      <c r="B46" s="857"/>
      <c r="C46" s="857"/>
      <c r="D46" s="857"/>
      <c r="E46" s="857"/>
      <c r="F46" s="857"/>
      <c r="G46" s="857"/>
      <c r="H46" s="857"/>
      <c r="I46" s="857"/>
      <c r="J46" s="857"/>
      <c r="K46" s="582" t="s">
        <v>524</v>
      </c>
    </row>
    <row r="47" spans="1:11" ht="16.2" x14ac:dyDescent="0.2">
      <c r="A47" s="532">
        <v>3</v>
      </c>
      <c r="B47" s="877" t="s">
        <v>529</v>
      </c>
      <c r="C47" s="877"/>
      <c r="D47" s="877"/>
      <c r="E47" s="877"/>
      <c r="F47" s="877"/>
      <c r="G47" s="877"/>
      <c r="H47" s="877"/>
      <c r="I47" s="877"/>
      <c r="J47" s="877"/>
      <c r="K47" s="546">
        <v>14</v>
      </c>
    </row>
    <row r="48" spans="1:11" ht="16.2" x14ac:dyDescent="0.2">
      <c r="A48" s="190"/>
      <c r="B48" s="877"/>
      <c r="C48" s="877"/>
      <c r="D48" s="877"/>
      <c r="E48" s="877"/>
      <c r="F48" s="877"/>
      <c r="G48" s="877"/>
      <c r="H48" s="877"/>
      <c r="I48" s="877"/>
      <c r="J48" s="877"/>
      <c r="K48" s="546">
        <v>14</v>
      </c>
    </row>
    <row r="49" spans="1:11" ht="16.2" x14ac:dyDescent="0.2">
      <c r="A49" s="190"/>
      <c r="B49" s="877"/>
      <c r="C49" s="877"/>
      <c r="D49" s="877"/>
      <c r="E49" s="877"/>
      <c r="F49" s="877"/>
      <c r="G49" s="877"/>
      <c r="H49" s="877"/>
      <c r="I49" s="877"/>
      <c r="J49" s="877"/>
      <c r="K49" s="546">
        <v>14</v>
      </c>
    </row>
    <row r="50" spans="1:11" ht="21.6" customHeight="1" x14ac:dyDescent="0.2">
      <c r="A50" s="190"/>
      <c r="B50" s="877"/>
      <c r="C50" s="877"/>
      <c r="D50" s="877"/>
      <c r="E50" s="877"/>
      <c r="F50" s="877"/>
      <c r="G50" s="877"/>
      <c r="H50" s="877"/>
      <c r="I50" s="877"/>
      <c r="J50" s="877"/>
      <c r="K50" s="546">
        <v>14</v>
      </c>
    </row>
    <row r="51" spans="1:11" ht="16.2" x14ac:dyDescent="0.2">
      <c r="A51" s="532">
        <v>4</v>
      </c>
      <c r="B51" s="822" t="s">
        <v>454</v>
      </c>
      <c r="C51" s="822"/>
      <c r="D51" s="822"/>
      <c r="E51" s="822"/>
      <c r="F51" s="822"/>
      <c r="G51" s="822"/>
      <c r="H51" s="822"/>
      <c r="I51" s="822"/>
      <c r="J51" s="822"/>
      <c r="K51" s="546">
        <v>14</v>
      </c>
    </row>
    <row r="52" spans="1:11" ht="16.2" x14ac:dyDescent="0.2">
      <c r="A52" s="190"/>
      <c r="B52" s="822"/>
      <c r="C52" s="822"/>
      <c r="D52" s="822"/>
      <c r="E52" s="822"/>
      <c r="F52" s="822"/>
      <c r="G52" s="822"/>
      <c r="H52" s="822"/>
      <c r="I52" s="822"/>
      <c r="J52" s="822"/>
      <c r="K52" s="546">
        <v>14</v>
      </c>
    </row>
    <row r="53" spans="1:11" ht="16.2" x14ac:dyDescent="0.2">
      <c r="A53" s="190"/>
      <c r="B53" s="822"/>
      <c r="C53" s="822"/>
      <c r="D53" s="822"/>
      <c r="E53" s="822"/>
      <c r="F53" s="822"/>
      <c r="G53" s="822"/>
      <c r="H53" s="822"/>
      <c r="I53" s="822"/>
      <c r="J53" s="822"/>
      <c r="K53" s="546">
        <v>14</v>
      </c>
    </row>
    <row r="54" spans="1:11" ht="16.2" x14ac:dyDescent="0.2">
      <c r="A54" s="190"/>
      <c r="B54" s="822"/>
      <c r="C54" s="822"/>
      <c r="D54" s="822"/>
      <c r="E54" s="822"/>
      <c r="F54" s="822"/>
      <c r="G54" s="822"/>
      <c r="H54" s="822"/>
      <c r="I54" s="822"/>
      <c r="J54" s="822"/>
      <c r="K54" s="546">
        <v>14</v>
      </c>
    </row>
    <row r="55" spans="1:11" ht="16.2" x14ac:dyDescent="0.2">
      <c r="A55" s="532">
        <v>5</v>
      </c>
      <c r="B55" s="859" t="s">
        <v>425</v>
      </c>
      <c r="C55" s="860"/>
      <c r="D55" s="860"/>
      <c r="E55" s="860"/>
      <c r="F55" s="860"/>
      <c r="G55" s="860"/>
      <c r="H55" s="860"/>
      <c r="I55" s="860"/>
      <c r="J55" s="860"/>
      <c r="K55" s="546">
        <v>14</v>
      </c>
    </row>
    <row r="56" spans="1:11" ht="16.2" x14ac:dyDescent="0.2">
      <c r="A56" s="190"/>
      <c r="B56" s="860"/>
      <c r="C56" s="860"/>
      <c r="D56" s="860"/>
      <c r="E56" s="860"/>
      <c r="F56" s="860"/>
      <c r="G56" s="860"/>
      <c r="H56" s="860"/>
      <c r="I56" s="860"/>
      <c r="J56" s="860"/>
      <c r="K56" s="546">
        <v>14</v>
      </c>
    </row>
    <row r="57" spans="1:11" ht="16.2" x14ac:dyDescent="0.2">
      <c r="A57" s="190"/>
      <c r="B57" s="860"/>
      <c r="C57" s="860"/>
      <c r="D57" s="860"/>
      <c r="E57" s="860"/>
      <c r="F57" s="860"/>
      <c r="G57" s="860"/>
      <c r="H57" s="860"/>
      <c r="I57" s="860"/>
      <c r="J57" s="860"/>
      <c r="K57" s="546">
        <v>14</v>
      </c>
    </row>
    <row r="58" spans="1:11" ht="16.2" x14ac:dyDescent="0.2">
      <c r="A58" s="190"/>
      <c r="B58" s="860"/>
      <c r="C58" s="860"/>
      <c r="D58" s="860"/>
      <c r="E58" s="860"/>
      <c r="F58" s="860"/>
      <c r="G58" s="860"/>
      <c r="H58" s="860"/>
      <c r="I58" s="860"/>
      <c r="J58" s="860"/>
      <c r="K58" s="546">
        <v>14</v>
      </c>
    </row>
    <row r="59" spans="1:11" ht="16.2" x14ac:dyDescent="0.2">
      <c r="A59" s="190"/>
      <c r="B59" s="860"/>
      <c r="C59" s="860"/>
      <c r="D59" s="860"/>
      <c r="E59" s="860"/>
      <c r="F59" s="860"/>
      <c r="G59" s="860"/>
      <c r="H59" s="860"/>
      <c r="I59" s="860"/>
      <c r="J59" s="860"/>
      <c r="K59" s="546">
        <v>14</v>
      </c>
    </row>
    <row r="60" spans="1:11" ht="16.2" x14ac:dyDescent="0.2">
      <c r="B60" s="519"/>
      <c r="C60" s="519"/>
      <c r="D60" s="519"/>
      <c r="E60" s="519"/>
      <c r="F60" s="519"/>
      <c r="G60" s="519"/>
      <c r="H60" s="519"/>
      <c r="I60" s="519"/>
      <c r="J60" s="519"/>
      <c r="K60" s="546">
        <v>14</v>
      </c>
    </row>
    <row r="61" spans="1:11" ht="17.25" customHeight="1" x14ac:dyDescent="0.2">
      <c r="A61" s="210">
        <v>2</v>
      </c>
      <c r="B61" s="531" t="s">
        <v>444</v>
      </c>
      <c r="C61" s="531"/>
      <c r="D61" s="531"/>
      <c r="E61" s="531"/>
      <c r="F61" s="531"/>
      <c r="G61" s="208"/>
      <c r="H61" s="208"/>
      <c r="I61" s="208"/>
      <c r="J61" s="208"/>
      <c r="K61" s="393" t="s">
        <v>445</v>
      </c>
    </row>
    <row r="62" spans="1:11" ht="17.25" customHeight="1" x14ac:dyDescent="0.2">
      <c r="A62" s="879" t="s">
        <v>10</v>
      </c>
      <c r="B62" s="879"/>
      <c r="C62" s="879"/>
      <c r="D62" s="879"/>
      <c r="E62" s="879"/>
      <c r="F62" s="879" t="s">
        <v>11</v>
      </c>
      <c r="G62" s="879"/>
      <c r="H62" s="879"/>
      <c r="I62" s="160" t="s">
        <v>12</v>
      </c>
      <c r="J62" s="160" t="s">
        <v>13</v>
      </c>
    </row>
    <row r="63" spans="1:11" ht="17.25" customHeight="1" x14ac:dyDescent="0.2">
      <c r="A63" s="844" t="s">
        <v>519</v>
      </c>
      <c r="B63" s="845"/>
      <c r="C63" s="845"/>
      <c r="D63" s="845"/>
      <c r="E63" s="846"/>
      <c r="F63" s="898" t="s">
        <v>371</v>
      </c>
      <c r="G63" s="899"/>
      <c r="H63" s="900"/>
      <c r="I63" s="311">
        <v>1</v>
      </c>
      <c r="J63" s="853">
        <f>I63</f>
        <v>1</v>
      </c>
      <c r="K63" s="393" t="s">
        <v>283</v>
      </c>
    </row>
    <row r="64" spans="1:11" ht="17.25" customHeight="1" x14ac:dyDescent="0.2">
      <c r="A64" s="850"/>
      <c r="B64" s="851"/>
      <c r="C64" s="851"/>
      <c r="D64" s="851"/>
      <c r="E64" s="852"/>
      <c r="F64" s="906" t="s">
        <v>70</v>
      </c>
      <c r="G64" s="907"/>
      <c r="H64" s="908"/>
      <c r="I64" s="312">
        <v>0</v>
      </c>
      <c r="J64" s="855"/>
      <c r="K64" s="393" t="s">
        <v>283</v>
      </c>
    </row>
    <row r="65" spans="1:12" ht="17.25" customHeight="1" x14ac:dyDescent="0.2">
      <c r="A65" s="844" t="s">
        <v>520</v>
      </c>
      <c r="B65" s="845"/>
      <c r="C65" s="845"/>
      <c r="D65" s="845"/>
      <c r="E65" s="846"/>
      <c r="F65" s="898" t="s">
        <v>18</v>
      </c>
      <c r="G65" s="899"/>
      <c r="H65" s="900"/>
      <c r="I65" s="311">
        <v>1</v>
      </c>
      <c r="J65" s="853">
        <f>I65</f>
        <v>1</v>
      </c>
      <c r="K65" s="393" t="s">
        <v>283</v>
      </c>
    </row>
    <row r="66" spans="1:12" ht="17.25" customHeight="1" x14ac:dyDescent="0.2">
      <c r="A66" s="850"/>
      <c r="B66" s="851"/>
      <c r="C66" s="851"/>
      <c r="D66" s="851"/>
      <c r="E66" s="852"/>
      <c r="F66" s="906" t="s">
        <v>19</v>
      </c>
      <c r="G66" s="907"/>
      <c r="H66" s="908"/>
      <c r="I66" s="312">
        <v>0</v>
      </c>
      <c r="J66" s="855"/>
      <c r="K66" s="393" t="s">
        <v>283</v>
      </c>
    </row>
    <row r="67" spans="1:12" ht="17.25" customHeight="1" x14ac:dyDescent="0.2">
      <c r="A67" s="974" t="s">
        <v>530</v>
      </c>
      <c r="B67" s="975"/>
      <c r="C67" s="975"/>
      <c r="D67" s="975"/>
      <c r="E67" s="976"/>
      <c r="F67" s="901" t="s">
        <v>377</v>
      </c>
      <c r="G67" s="902"/>
      <c r="H67" s="903"/>
      <c r="I67" s="304">
        <v>2</v>
      </c>
      <c r="J67" s="867">
        <f>I67</f>
        <v>2</v>
      </c>
    </row>
    <row r="68" spans="1:12" ht="17.25" customHeight="1" x14ac:dyDescent="0.2">
      <c r="A68" s="977"/>
      <c r="B68" s="978"/>
      <c r="C68" s="978"/>
      <c r="D68" s="978"/>
      <c r="E68" s="979"/>
      <c r="F68" s="949" t="s">
        <v>378</v>
      </c>
      <c r="G68" s="950"/>
      <c r="H68" s="951"/>
      <c r="I68" s="305">
        <v>1</v>
      </c>
      <c r="J68" s="867"/>
    </row>
    <row r="69" spans="1:12" ht="17.25" customHeight="1" x14ac:dyDescent="0.2">
      <c r="A69" s="980"/>
      <c r="B69" s="981"/>
      <c r="C69" s="981"/>
      <c r="D69" s="981"/>
      <c r="E69" s="982"/>
      <c r="F69" s="928" t="s">
        <v>70</v>
      </c>
      <c r="G69" s="929"/>
      <c r="H69" s="930"/>
      <c r="I69" s="306">
        <v>0</v>
      </c>
      <c r="J69" s="867"/>
    </row>
    <row r="70" spans="1:12" ht="17.25" customHeight="1" x14ac:dyDescent="0.2">
      <c r="A70" s="968" t="s">
        <v>505</v>
      </c>
      <c r="B70" s="969"/>
      <c r="C70" s="969"/>
      <c r="D70" s="969"/>
      <c r="E70" s="970"/>
      <c r="F70" s="897" t="str">
        <f>入力シート!E35</f>
        <v>３台以上</v>
      </c>
      <c r="G70" s="897"/>
      <c r="H70" s="897"/>
      <c r="I70" s="423">
        <v>1</v>
      </c>
      <c r="J70" s="889">
        <f>I70</f>
        <v>1</v>
      </c>
    </row>
    <row r="71" spans="1:12" ht="17.25" customHeight="1" x14ac:dyDescent="0.2">
      <c r="A71" s="971"/>
      <c r="B71" s="972"/>
      <c r="C71" s="972"/>
      <c r="D71" s="972"/>
      <c r="E71" s="973"/>
      <c r="F71" s="890" t="str">
        <f>入力シート!E36</f>
        <v>上記以外</v>
      </c>
      <c r="G71" s="890"/>
      <c r="H71" s="890"/>
      <c r="I71" s="424">
        <v>0</v>
      </c>
      <c r="J71" s="889"/>
    </row>
    <row r="72" spans="1:12" ht="17.25" hidden="1" customHeight="1" x14ac:dyDescent="0.2">
      <c r="A72" s="844"/>
      <c r="B72" s="845"/>
      <c r="C72" s="845"/>
      <c r="D72" s="845"/>
      <c r="E72" s="846"/>
      <c r="F72" s="862" t="s">
        <v>28</v>
      </c>
      <c r="G72" s="862"/>
      <c r="H72" s="862"/>
      <c r="I72" s="313">
        <v>1</v>
      </c>
      <c r="J72" s="863">
        <f>I72</f>
        <v>1</v>
      </c>
      <c r="K72" s="393" t="s">
        <v>329</v>
      </c>
    </row>
    <row r="73" spans="1:12" ht="17.25" hidden="1" customHeight="1" x14ac:dyDescent="0.2">
      <c r="A73" s="850"/>
      <c r="B73" s="851"/>
      <c r="C73" s="851"/>
      <c r="D73" s="851"/>
      <c r="E73" s="852"/>
      <c r="F73" s="864" t="s">
        <v>29</v>
      </c>
      <c r="G73" s="864"/>
      <c r="H73" s="864"/>
      <c r="I73" s="314">
        <v>0</v>
      </c>
      <c r="J73" s="863"/>
      <c r="K73" s="393" t="s">
        <v>329</v>
      </c>
    </row>
    <row r="74" spans="1:12" ht="18" customHeight="1" x14ac:dyDescent="0.2">
      <c r="A74" s="861" t="s">
        <v>506</v>
      </c>
      <c r="B74" s="861"/>
      <c r="C74" s="861"/>
      <c r="D74" s="861"/>
      <c r="E74" s="861"/>
      <c r="F74" s="862" t="s">
        <v>302</v>
      </c>
      <c r="G74" s="862"/>
      <c r="H74" s="862"/>
      <c r="I74" s="313">
        <v>1</v>
      </c>
      <c r="J74" s="863">
        <f>I74</f>
        <v>1</v>
      </c>
      <c r="K74" s="393" t="s">
        <v>329</v>
      </c>
      <c r="L74" s="158"/>
    </row>
    <row r="75" spans="1:12" ht="18" customHeight="1" x14ac:dyDescent="0.2">
      <c r="A75" s="861"/>
      <c r="B75" s="861"/>
      <c r="C75" s="861"/>
      <c r="D75" s="861"/>
      <c r="E75" s="861"/>
      <c r="F75" s="864" t="s">
        <v>305</v>
      </c>
      <c r="G75" s="864"/>
      <c r="H75" s="864"/>
      <c r="I75" s="314">
        <v>0</v>
      </c>
      <c r="J75" s="863"/>
      <c r="K75" s="393" t="s">
        <v>329</v>
      </c>
      <c r="L75" s="158"/>
    </row>
    <row r="76" spans="1:12" ht="18" customHeight="1" x14ac:dyDescent="0.2">
      <c r="A76" s="844" t="s">
        <v>507</v>
      </c>
      <c r="B76" s="845"/>
      <c r="C76" s="845"/>
      <c r="D76" s="845"/>
      <c r="E76" s="846"/>
      <c r="F76" s="956" t="str">
        <f>入力シート!T69</f>
        <v>2名以上雇用</v>
      </c>
      <c r="G76" s="957"/>
      <c r="H76" s="958"/>
      <c r="I76" s="313">
        <v>1</v>
      </c>
      <c r="J76" s="959">
        <f>I76</f>
        <v>1</v>
      </c>
      <c r="K76" s="393" t="s">
        <v>284</v>
      </c>
    </row>
    <row r="77" spans="1:12" ht="18" customHeight="1" x14ac:dyDescent="0.2">
      <c r="A77" s="847"/>
      <c r="B77" s="848"/>
      <c r="C77" s="848"/>
      <c r="D77" s="848"/>
      <c r="E77" s="849"/>
      <c r="F77" s="931" t="str">
        <f>入力シート!T70</f>
        <v>1名雇用</v>
      </c>
      <c r="G77" s="932"/>
      <c r="H77" s="933"/>
      <c r="I77" s="315">
        <v>0.5</v>
      </c>
      <c r="J77" s="959"/>
      <c r="K77" s="393" t="s">
        <v>284</v>
      </c>
    </row>
    <row r="78" spans="1:12" ht="17.25" customHeight="1" x14ac:dyDescent="0.2">
      <c r="A78" s="850"/>
      <c r="B78" s="851"/>
      <c r="C78" s="851"/>
      <c r="D78" s="851"/>
      <c r="E78" s="852"/>
      <c r="F78" s="934" t="str">
        <f>入力シート!T71</f>
        <v>上記以外</v>
      </c>
      <c r="G78" s="935"/>
      <c r="H78" s="936"/>
      <c r="I78" s="314">
        <v>0</v>
      </c>
      <c r="J78" s="959"/>
      <c r="K78" s="393" t="s">
        <v>284</v>
      </c>
    </row>
    <row r="79" spans="1:12" ht="17.25" hidden="1" customHeight="1" x14ac:dyDescent="0.2">
      <c r="A79" s="844">
        <v>0</v>
      </c>
      <c r="B79" s="845"/>
      <c r="C79" s="845"/>
      <c r="D79" s="845"/>
      <c r="E79" s="846"/>
      <c r="F79" s="956">
        <f>入力シート!E69</f>
        <v>0</v>
      </c>
      <c r="G79" s="957"/>
      <c r="H79" s="958"/>
      <c r="I79" s="313">
        <v>1</v>
      </c>
      <c r="J79" s="959">
        <f>I79</f>
        <v>1</v>
      </c>
      <c r="K79" s="393" t="s">
        <v>330</v>
      </c>
    </row>
    <row r="80" spans="1:12" ht="17.25" hidden="1" customHeight="1" x14ac:dyDescent="0.2">
      <c r="A80" s="847"/>
      <c r="B80" s="848"/>
      <c r="C80" s="848"/>
      <c r="D80" s="848"/>
      <c r="E80" s="849"/>
      <c r="F80" s="931">
        <f>入力シート!E70</f>
        <v>0</v>
      </c>
      <c r="G80" s="932"/>
      <c r="H80" s="933"/>
      <c r="I80" s="315">
        <v>0.5</v>
      </c>
      <c r="J80" s="959"/>
      <c r="K80" s="393" t="s">
        <v>330</v>
      </c>
    </row>
    <row r="81" spans="1:12" ht="17.25" hidden="1" customHeight="1" x14ac:dyDescent="0.2">
      <c r="A81" s="850"/>
      <c r="B81" s="851"/>
      <c r="C81" s="851"/>
      <c r="D81" s="851"/>
      <c r="E81" s="852"/>
      <c r="F81" s="934">
        <f>入力シート!E71</f>
        <v>0</v>
      </c>
      <c r="G81" s="935"/>
      <c r="H81" s="936"/>
      <c r="I81" s="314">
        <v>0</v>
      </c>
      <c r="J81" s="959"/>
      <c r="K81" s="393" t="s">
        <v>330</v>
      </c>
    </row>
    <row r="82" spans="1:12" ht="18" customHeight="1" x14ac:dyDescent="0.2">
      <c r="A82" s="844" t="s">
        <v>545</v>
      </c>
      <c r="B82" s="845"/>
      <c r="C82" s="845"/>
      <c r="D82" s="845"/>
      <c r="E82" s="846"/>
      <c r="F82" s="956" t="str">
        <f>入力シート!U69</f>
        <v>活動実績あり</v>
      </c>
      <c r="G82" s="957"/>
      <c r="H82" s="958"/>
      <c r="I82" s="313">
        <v>1</v>
      </c>
      <c r="J82" s="959">
        <f>I82</f>
        <v>1</v>
      </c>
      <c r="K82" s="393" t="s">
        <v>330</v>
      </c>
      <c r="L82" s="158"/>
    </row>
    <row r="83" spans="1:12" ht="18" customHeight="1" x14ac:dyDescent="0.2">
      <c r="A83" s="847"/>
      <c r="B83" s="848"/>
      <c r="C83" s="848"/>
      <c r="D83" s="848"/>
      <c r="E83" s="849"/>
      <c r="F83" s="931" t="str">
        <f>入力シート!U70</f>
        <v>締結あり</v>
      </c>
      <c r="G83" s="932"/>
      <c r="H83" s="933"/>
      <c r="I83" s="315">
        <v>0.5</v>
      </c>
      <c r="J83" s="959"/>
      <c r="K83" s="393" t="s">
        <v>330</v>
      </c>
      <c r="L83" s="158"/>
    </row>
    <row r="84" spans="1:12" ht="18" customHeight="1" x14ac:dyDescent="0.2">
      <c r="A84" s="850"/>
      <c r="B84" s="851"/>
      <c r="C84" s="851"/>
      <c r="D84" s="851"/>
      <c r="E84" s="852"/>
      <c r="F84" s="934" t="str">
        <f>入力シート!U71</f>
        <v>上記以外</v>
      </c>
      <c r="G84" s="935"/>
      <c r="H84" s="936"/>
      <c r="I84" s="314">
        <v>0</v>
      </c>
      <c r="J84" s="959"/>
      <c r="K84" s="393" t="s">
        <v>330</v>
      </c>
      <c r="L84" s="158"/>
    </row>
    <row r="85" spans="1:12" ht="18" customHeight="1" x14ac:dyDescent="0.2">
      <c r="A85" s="940" t="str">
        <f>"安城市発注の同工種工事の"&amp;入力シート!E17&amp;"における「安城市地域貢献業者」　※9"</f>
        <v>安城市発注の同工種工事の前々年度（令和3年度）における「安城市地域貢献業者」　※9</v>
      </c>
      <c r="B85" s="941"/>
      <c r="C85" s="941"/>
      <c r="D85" s="941"/>
      <c r="E85" s="942"/>
      <c r="F85" s="880" t="s">
        <v>446</v>
      </c>
      <c r="G85" s="881"/>
      <c r="H85" s="882"/>
      <c r="I85" s="556">
        <v>3</v>
      </c>
      <c r="J85" s="953">
        <v>3</v>
      </c>
      <c r="K85" s="393"/>
      <c r="L85" s="158"/>
    </row>
    <row r="86" spans="1:12" ht="18" customHeight="1" x14ac:dyDescent="0.2">
      <c r="A86" s="943"/>
      <c r="B86" s="944"/>
      <c r="C86" s="944"/>
      <c r="D86" s="944"/>
      <c r="E86" s="945"/>
      <c r="F86" s="883" t="s">
        <v>447</v>
      </c>
      <c r="G86" s="884"/>
      <c r="H86" s="885"/>
      <c r="I86" s="557">
        <v>2</v>
      </c>
      <c r="J86" s="954"/>
      <c r="K86" s="393"/>
      <c r="L86" s="158"/>
    </row>
    <row r="87" spans="1:12" ht="18" customHeight="1" x14ac:dyDescent="0.2">
      <c r="A87" s="943"/>
      <c r="B87" s="944"/>
      <c r="C87" s="944"/>
      <c r="D87" s="944"/>
      <c r="E87" s="945"/>
      <c r="F87" s="883" t="s">
        <v>448</v>
      </c>
      <c r="G87" s="884"/>
      <c r="H87" s="885"/>
      <c r="I87" s="557">
        <v>1</v>
      </c>
      <c r="J87" s="954"/>
      <c r="K87" s="393"/>
      <c r="L87" s="158"/>
    </row>
    <row r="88" spans="1:12" ht="18" customHeight="1" x14ac:dyDescent="0.2">
      <c r="A88" s="946"/>
      <c r="B88" s="947"/>
      <c r="C88" s="947"/>
      <c r="D88" s="947"/>
      <c r="E88" s="948"/>
      <c r="F88" s="886" t="s">
        <v>449</v>
      </c>
      <c r="G88" s="887"/>
      <c r="H88" s="888"/>
      <c r="I88" s="558">
        <v>0</v>
      </c>
      <c r="J88" s="955"/>
      <c r="K88" s="393"/>
      <c r="L88" s="158"/>
    </row>
    <row r="89" spans="1:12" ht="17.25" customHeight="1" x14ac:dyDescent="0.2">
      <c r="A89" s="961" t="s">
        <v>521</v>
      </c>
      <c r="B89" s="962"/>
      <c r="C89" s="962"/>
      <c r="D89" s="962"/>
      <c r="E89" s="963"/>
      <c r="F89" s="938" t="s">
        <v>137</v>
      </c>
      <c r="G89" s="938"/>
      <c r="H89" s="938"/>
      <c r="I89" s="417">
        <v>1</v>
      </c>
      <c r="J89" s="937">
        <f>I89</f>
        <v>1</v>
      </c>
    </row>
    <row r="90" spans="1:12" ht="17.25" customHeight="1" x14ac:dyDescent="0.2">
      <c r="A90" s="964"/>
      <c r="B90" s="965"/>
      <c r="C90" s="965"/>
      <c r="D90" s="965"/>
      <c r="E90" s="966"/>
      <c r="F90" s="967" t="s">
        <v>70</v>
      </c>
      <c r="G90" s="967"/>
      <c r="H90" s="967"/>
      <c r="I90" s="418">
        <v>0</v>
      </c>
      <c r="J90" s="889"/>
    </row>
    <row r="91" spans="1:12" ht="17.25" customHeight="1" x14ac:dyDescent="0.2">
      <c r="A91" s="891" t="s">
        <v>508</v>
      </c>
      <c r="B91" s="892"/>
      <c r="C91" s="892"/>
      <c r="D91" s="892"/>
      <c r="E91" s="893"/>
      <c r="F91" s="938" t="s">
        <v>17</v>
      </c>
      <c r="G91" s="938"/>
      <c r="H91" s="938"/>
      <c r="I91" s="419">
        <v>1</v>
      </c>
      <c r="J91" s="889">
        <f>I91</f>
        <v>1</v>
      </c>
    </row>
    <row r="92" spans="1:12" ht="17.25" customHeight="1" x14ac:dyDescent="0.2">
      <c r="A92" s="924"/>
      <c r="B92" s="925"/>
      <c r="C92" s="925"/>
      <c r="D92" s="925"/>
      <c r="E92" s="926"/>
      <c r="F92" s="939" t="s">
        <v>27</v>
      </c>
      <c r="G92" s="939"/>
      <c r="H92" s="939"/>
      <c r="I92" s="420">
        <v>0.5</v>
      </c>
      <c r="J92" s="889"/>
    </row>
    <row r="93" spans="1:12" ht="17.25" customHeight="1" x14ac:dyDescent="0.2">
      <c r="A93" s="894"/>
      <c r="B93" s="895"/>
      <c r="C93" s="895"/>
      <c r="D93" s="895"/>
      <c r="E93" s="896"/>
      <c r="F93" s="890" t="s">
        <v>70</v>
      </c>
      <c r="G93" s="890"/>
      <c r="H93" s="890"/>
      <c r="I93" s="421">
        <v>0</v>
      </c>
      <c r="J93" s="889"/>
    </row>
    <row r="94" spans="1:12" ht="17.25" customHeight="1" x14ac:dyDescent="0.2">
      <c r="A94" s="891" t="s">
        <v>509</v>
      </c>
      <c r="B94" s="892"/>
      <c r="C94" s="892"/>
      <c r="D94" s="892"/>
      <c r="E94" s="893"/>
      <c r="F94" s="897" t="s">
        <v>433</v>
      </c>
      <c r="G94" s="897"/>
      <c r="H94" s="897"/>
      <c r="I94" s="417">
        <v>1</v>
      </c>
      <c r="J94" s="937">
        <f>I94</f>
        <v>1</v>
      </c>
    </row>
    <row r="95" spans="1:12" ht="17.25" customHeight="1" x14ac:dyDescent="0.2">
      <c r="A95" s="894"/>
      <c r="B95" s="895"/>
      <c r="C95" s="895"/>
      <c r="D95" s="895"/>
      <c r="E95" s="896"/>
      <c r="F95" s="890" t="s">
        <v>357</v>
      </c>
      <c r="G95" s="890"/>
      <c r="H95" s="890"/>
      <c r="I95" s="418">
        <v>0</v>
      </c>
      <c r="J95" s="889"/>
    </row>
    <row r="96" spans="1:12" ht="17.25" customHeight="1" x14ac:dyDescent="0.2">
      <c r="A96" s="891" t="s">
        <v>510</v>
      </c>
      <c r="B96" s="892"/>
      <c r="C96" s="892"/>
      <c r="D96" s="892"/>
      <c r="E96" s="893"/>
      <c r="F96" s="897" t="s">
        <v>29</v>
      </c>
      <c r="G96" s="897"/>
      <c r="H96" s="897"/>
      <c r="I96" s="419">
        <v>0</v>
      </c>
      <c r="J96" s="889">
        <f>I96</f>
        <v>0</v>
      </c>
    </row>
    <row r="97" spans="1:11" ht="17.25" customHeight="1" x14ac:dyDescent="0.2">
      <c r="A97" s="894"/>
      <c r="B97" s="895"/>
      <c r="C97" s="895"/>
      <c r="D97" s="895"/>
      <c r="E97" s="896"/>
      <c r="F97" s="890" t="s">
        <v>28</v>
      </c>
      <c r="G97" s="890"/>
      <c r="H97" s="890"/>
      <c r="I97" s="422">
        <v>1</v>
      </c>
      <c r="J97" s="889"/>
    </row>
    <row r="98" spans="1:11" ht="16.2" customHeight="1" x14ac:dyDescent="0.2">
      <c r="A98" s="904" t="s">
        <v>20</v>
      </c>
      <c r="B98" s="904"/>
      <c r="C98" s="211"/>
      <c r="D98" s="211"/>
      <c r="E98" s="211"/>
      <c r="F98" s="211"/>
      <c r="G98" s="211"/>
      <c r="H98" s="211"/>
      <c r="I98" s="211"/>
      <c r="J98" s="211"/>
    </row>
    <row r="99" spans="1:11" ht="15" customHeight="1" x14ac:dyDescent="0.2">
      <c r="A99" s="532">
        <v>6</v>
      </c>
      <c r="B99" s="876">
        <f>入力シート!E48</f>
        <v>0</v>
      </c>
      <c r="C99" s="876"/>
      <c r="D99" s="876"/>
      <c r="E99" s="876"/>
      <c r="F99" s="876"/>
      <c r="G99" s="876"/>
      <c r="H99" s="876"/>
      <c r="I99" s="876"/>
      <c r="J99" s="876"/>
      <c r="K99" s="393" t="s">
        <v>283</v>
      </c>
    </row>
    <row r="100" spans="1:11" ht="15" customHeight="1" x14ac:dyDescent="0.2">
      <c r="A100" s="532">
        <v>7</v>
      </c>
      <c r="B100" s="876" t="s">
        <v>533</v>
      </c>
      <c r="C100" s="876"/>
      <c r="D100" s="876"/>
      <c r="E100" s="876"/>
      <c r="F100" s="876"/>
      <c r="G100" s="876"/>
      <c r="H100" s="876"/>
      <c r="I100" s="876"/>
      <c r="J100" s="876"/>
      <c r="K100" s="393" t="s">
        <v>283</v>
      </c>
    </row>
    <row r="101" spans="1:11" ht="15" customHeight="1" x14ac:dyDescent="0.2">
      <c r="A101" s="520"/>
      <c r="B101" s="876"/>
      <c r="C101" s="876"/>
      <c r="D101" s="876"/>
      <c r="E101" s="876"/>
      <c r="F101" s="876"/>
      <c r="G101" s="876"/>
      <c r="H101" s="876"/>
      <c r="I101" s="876"/>
      <c r="J101" s="876"/>
      <c r="K101" s="393"/>
    </row>
    <row r="102" spans="1:11" x14ac:dyDescent="0.2">
      <c r="A102" s="532">
        <v>6</v>
      </c>
      <c r="B102" s="822" t="str">
        <f>入力シート!E51&amp;"
"&amp;入力シート!E52&amp;"
"&amp;入力シート!E53&amp;"
"&amp;入力シート!E54</f>
        <v>前年度（令和４年度）までに登録済又は協定締結済であれば加点し、前年度（令和４年度）に活動実績のある場合はさらに加点する。
災害に関する協力事業者の登録は、安城市災害緊急協力業者（工事）とする。
協定締結は、「災害時における協力に関する協定書（建設協力会）」、「災害時における復旧工事の協力に関する協定」および「災害時における応急対策の協力に関する協定書」とする。
活動実績は、協定等に基づき市が依頼した災害出動とする。</v>
      </c>
      <c r="C102" s="822"/>
      <c r="D102" s="822"/>
      <c r="E102" s="822"/>
      <c r="F102" s="822"/>
      <c r="G102" s="822"/>
      <c r="H102" s="822"/>
      <c r="I102" s="822"/>
      <c r="J102" s="822"/>
    </row>
    <row r="103" spans="1:11" x14ac:dyDescent="0.2">
      <c r="A103" s="533"/>
      <c r="B103" s="822"/>
      <c r="C103" s="822"/>
      <c r="D103" s="822"/>
      <c r="E103" s="822"/>
      <c r="F103" s="822"/>
      <c r="G103" s="822"/>
      <c r="H103" s="822"/>
      <c r="I103" s="822"/>
      <c r="J103" s="822"/>
    </row>
    <row r="104" spans="1:11" x14ac:dyDescent="0.2">
      <c r="A104" s="533"/>
      <c r="B104" s="822"/>
      <c r="C104" s="822"/>
      <c r="D104" s="822"/>
      <c r="E104" s="822"/>
      <c r="F104" s="822"/>
      <c r="G104" s="822"/>
      <c r="H104" s="822"/>
      <c r="I104" s="822"/>
      <c r="J104" s="822"/>
    </row>
    <row r="105" spans="1:11" x14ac:dyDescent="0.2">
      <c r="A105" s="533"/>
      <c r="B105" s="822"/>
      <c r="C105" s="822"/>
      <c r="D105" s="822"/>
      <c r="E105" s="822"/>
      <c r="F105" s="822"/>
      <c r="G105" s="822"/>
      <c r="H105" s="822"/>
      <c r="I105" s="822"/>
      <c r="J105" s="822"/>
    </row>
    <row r="106" spans="1:11" x14ac:dyDescent="0.2">
      <c r="A106" s="533"/>
      <c r="B106" s="822"/>
      <c r="C106" s="822"/>
      <c r="D106" s="822"/>
      <c r="E106" s="822"/>
      <c r="F106" s="822"/>
      <c r="G106" s="822"/>
      <c r="H106" s="822"/>
      <c r="I106" s="822"/>
      <c r="J106" s="822"/>
    </row>
    <row r="107" spans="1:11" x14ac:dyDescent="0.2">
      <c r="A107" s="533"/>
      <c r="B107" s="822"/>
      <c r="C107" s="822"/>
      <c r="D107" s="822"/>
      <c r="E107" s="822"/>
      <c r="F107" s="822"/>
      <c r="G107" s="822"/>
      <c r="H107" s="822"/>
      <c r="I107" s="822"/>
      <c r="J107" s="822"/>
    </row>
    <row r="108" spans="1:11" x14ac:dyDescent="0.2">
      <c r="A108" s="533"/>
      <c r="B108" s="822"/>
      <c r="C108" s="822"/>
      <c r="D108" s="822"/>
      <c r="E108" s="822"/>
      <c r="F108" s="822"/>
      <c r="G108" s="822"/>
      <c r="H108" s="822"/>
      <c r="I108" s="822"/>
      <c r="J108" s="822"/>
    </row>
    <row r="109" spans="1:11" s="159" customFormat="1" ht="21" customHeight="1" x14ac:dyDescent="0.45">
      <c r="A109" s="532">
        <v>7</v>
      </c>
      <c r="B109" s="960" t="str">
        <f>入力シート!E55</f>
        <v>自社保有又はリースを対象とし、経営事項審査における対象建設機械と同じとする。</v>
      </c>
      <c r="C109" s="960"/>
      <c r="D109" s="960"/>
      <c r="E109" s="960"/>
      <c r="F109" s="960"/>
      <c r="G109" s="960"/>
      <c r="H109" s="960"/>
      <c r="I109" s="960"/>
      <c r="J109" s="960"/>
    </row>
    <row r="110" spans="1:11" ht="21" hidden="1" customHeight="1" x14ac:dyDescent="0.2">
      <c r="A110" s="532"/>
      <c r="B110" s="875" t="str">
        <f>入力シート!E56</f>
        <v>安城市の発注する風水害、雪氷対策等の業務委託について、当該年度の受託ありの場合、加点する。</v>
      </c>
      <c r="C110" s="875"/>
      <c r="D110" s="875"/>
      <c r="E110" s="875"/>
      <c r="F110" s="875"/>
      <c r="G110" s="875"/>
      <c r="H110" s="875"/>
      <c r="I110" s="875"/>
      <c r="J110" s="875"/>
      <c r="K110" s="393" t="s">
        <v>329</v>
      </c>
    </row>
    <row r="111" spans="1:11" ht="27.75" customHeight="1" x14ac:dyDescent="0.2">
      <c r="A111" s="532">
        <v>8</v>
      </c>
      <c r="B111" s="875" t="str">
        <f>入力シート!E56</f>
        <v>安城市の発注する風水害、雪氷対策等の業務委託について、当該年度の受託ありの場合、加点する。</v>
      </c>
      <c r="C111" s="875"/>
      <c r="D111" s="875"/>
      <c r="E111" s="875"/>
      <c r="F111" s="875"/>
      <c r="G111" s="875"/>
      <c r="H111" s="875"/>
      <c r="I111" s="875"/>
      <c r="J111" s="875"/>
      <c r="K111" s="393" t="s">
        <v>329</v>
      </c>
    </row>
    <row r="112" spans="1:11" s="159" customFormat="1" ht="33" customHeight="1" x14ac:dyDescent="0.45">
      <c r="A112" s="532">
        <v>8</v>
      </c>
      <c r="B112" s="875" t="s">
        <v>455</v>
      </c>
      <c r="C112" s="875"/>
      <c r="D112" s="875"/>
      <c r="E112" s="875"/>
      <c r="F112" s="875"/>
      <c r="G112" s="875"/>
      <c r="H112" s="875"/>
      <c r="I112" s="875"/>
      <c r="J112" s="875"/>
      <c r="K112" s="393" t="s">
        <v>284</v>
      </c>
    </row>
    <row r="113" spans="1:11" ht="16.350000000000001" hidden="1" customHeight="1" x14ac:dyDescent="0.2">
      <c r="A113" s="532"/>
      <c r="B113" s="875" t="str">
        <f>入力シート!E58</f>
        <v>前年度（令和４年度）の水道施設緊急修繕協定締結ありの場合、加点する。</v>
      </c>
      <c r="C113" s="905"/>
      <c r="D113" s="905"/>
      <c r="E113" s="905"/>
      <c r="F113" s="905"/>
      <c r="G113" s="905"/>
      <c r="H113" s="905"/>
      <c r="I113" s="905"/>
      <c r="J113" s="905"/>
      <c r="K113" s="393" t="s">
        <v>330</v>
      </c>
    </row>
    <row r="114" spans="1:11" ht="16.350000000000001" hidden="1" customHeight="1" x14ac:dyDescent="0.2">
      <c r="A114" s="532"/>
      <c r="B114" s="875" t="str">
        <f>入力シート!E59</f>
        <v>前年度（令和４年度）に協定に基づく依頼を５割以上実施した場合にはさらに加点する。</v>
      </c>
      <c r="C114" s="905"/>
      <c r="D114" s="905"/>
      <c r="E114" s="905"/>
      <c r="F114" s="905"/>
      <c r="G114" s="905"/>
      <c r="H114" s="905"/>
      <c r="I114" s="905"/>
      <c r="J114" s="905"/>
      <c r="K114" s="393" t="s">
        <v>330</v>
      </c>
    </row>
    <row r="115" spans="1:11" ht="16.350000000000001" customHeight="1" x14ac:dyDescent="0.2">
      <c r="A115" s="532">
        <v>8</v>
      </c>
      <c r="B115" s="875" t="str">
        <f>入力シート!E58</f>
        <v>前年度（令和４年度）の水道施設緊急修繕協定締結ありの場合、加点する。</v>
      </c>
      <c r="C115" s="875"/>
      <c r="D115" s="875"/>
      <c r="E115" s="875"/>
      <c r="F115" s="875"/>
      <c r="G115" s="875"/>
      <c r="H115" s="875"/>
      <c r="I115" s="875"/>
      <c r="J115" s="875"/>
      <c r="K115" s="393" t="s">
        <v>330</v>
      </c>
    </row>
    <row r="116" spans="1:11" ht="16.350000000000001" customHeight="1" x14ac:dyDescent="0.2">
      <c r="A116" s="532"/>
      <c r="B116" s="875" t="str">
        <f>入力シート!E59</f>
        <v>前年度（令和４年度）に協定に基づく依頼を５割以上実施した場合にはさらに加点する。</v>
      </c>
      <c r="C116" s="875"/>
      <c r="D116" s="875"/>
      <c r="E116" s="875"/>
      <c r="F116" s="875"/>
      <c r="G116" s="875"/>
      <c r="H116" s="875"/>
      <c r="I116" s="875"/>
      <c r="J116" s="875"/>
      <c r="K116" s="393" t="s">
        <v>330</v>
      </c>
    </row>
    <row r="117" spans="1:11" ht="16.350000000000001" customHeight="1" x14ac:dyDescent="0.2">
      <c r="A117" s="532">
        <v>9</v>
      </c>
      <c r="B117" s="952" t="s">
        <v>537</v>
      </c>
      <c r="C117" s="905"/>
      <c r="D117" s="905"/>
      <c r="E117" s="905"/>
      <c r="F117" s="905"/>
      <c r="G117" s="905"/>
      <c r="H117" s="905"/>
      <c r="I117" s="905"/>
      <c r="J117" s="905"/>
      <c r="K117" s="393"/>
    </row>
    <row r="118" spans="1:11" ht="16.350000000000001" customHeight="1" x14ac:dyDescent="0.2">
      <c r="A118" s="532"/>
      <c r="B118" s="905"/>
      <c r="C118" s="905"/>
      <c r="D118" s="905"/>
      <c r="E118" s="905"/>
      <c r="F118" s="905"/>
      <c r="G118" s="905"/>
      <c r="H118" s="905"/>
      <c r="I118" s="905"/>
      <c r="J118" s="905"/>
      <c r="K118" s="393"/>
    </row>
    <row r="119" spans="1:11" ht="18" customHeight="1" x14ac:dyDescent="0.2">
      <c r="A119" s="532">
        <v>10</v>
      </c>
      <c r="B119" s="822" t="str">
        <f>入力シート!E60&amp;"
"&amp;入力シート!E61</f>
        <v>法定雇用率とは、障害者の雇用の促進等に関する法律（昭和35年7月25日法律第123号。以下「雇用促進法」という。）第43条第2項に規定する「障害者雇用率」で前年度6月1日現在のものをさす。
雇用促進法で雇用を免除されている事業者については、実際に1人以上雇用していれば、加点する。</v>
      </c>
      <c r="C119" s="822"/>
      <c r="D119" s="822"/>
      <c r="E119" s="822"/>
      <c r="F119" s="822"/>
      <c r="G119" s="822"/>
      <c r="H119" s="822"/>
      <c r="I119" s="822"/>
      <c r="J119" s="822"/>
    </row>
    <row r="120" spans="1:11" ht="18" customHeight="1" x14ac:dyDescent="0.2">
      <c r="A120" s="533"/>
      <c r="B120" s="822"/>
      <c r="C120" s="822"/>
      <c r="D120" s="822"/>
      <c r="E120" s="822"/>
      <c r="F120" s="822"/>
      <c r="G120" s="822"/>
      <c r="H120" s="822"/>
      <c r="I120" s="822"/>
      <c r="J120" s="822"/>
    </row>
    <row r="121" spans="1:11" ht="18" customHeight="1" x14ac:dyDescent="0.2">
      <c r="A121" s="533"/>
      <c r="B121" s="905"/>
      <c r="C121" s="905"/>
      <c r="D121" s="905"/>
      <c r="E121" s="905"/>
      <c r="F121" s="905"/>
      <c r="G121" s="905"/>
      <c r="H121" s="905"/>
      <c r="I121" s="905"/>
      <c r="J121" s="905"/>
    </row>
    <row r="122" spans="1:11" ht="18" customHeight="1" x14ac:dyDescent="0.2">
      <c r="A122" s="534">
        <v>11</v>
      </c>
      <c r="B122" s="822" t="str">
        <f>入力シート!E62&amp;"
"&amp;入力シート!E63</f>
        <v>本支店が安城市に所在する事業者で、加算点申告表を提出する日の前日時点で名古屋保護観察所に協力雇用主として登録している場合に加点する。
雇用実績は、上記登録に加えて、同一人物を加算点申告表を提出する日の前日時点から過去1年の間に連続して3か月以上雇用期間（雇用期間の一部または全部が過去1年に含まれていること）があることについて、名古屋保護観察所が発行した「保護観察対象者の雇用に関する証明書」で確認できる場合にさらに加点する。</v>
      </c>
      <c r="C122" s="822"/>
      <c r="D122" s="822"/>
      <c r="E122" s="822"/>
      <c r="F122" s="822"/>
      <c r="G122" s="822"/>
      <c r="H122" s="822"/>
      <c r="I122" s="822"/>
      <c r="J122" s="822"/>
    </row>
    <row r="123" spans="1:11" ht="18" customHeight="1" x14ac:dyDescent="0.2">
      <c r="A123" s="535"/>
      <c r="B123" s="822"/>
      <c r="C123" s="822"/>
      <c r="D123" s="822"/>
      <c r="E123" s="822"/>
      <c r="F123" s="822"/>
      <c r="G123" s="822"/>
      <c r="H123" s="822"/>
      <c r="I123" s="822"/>
      <c r="J123" s="822"/>
    </row>
    <row r="124" spans="1:11" ht="18" customHeight="1" x14ac:dyDescent="0.2">
      <c r="A124" s="535"/>
      <c r="B124" s="822"/>
      <c r="C124" s="822"/>
      <c r="D124" s="822"/>
      <c r="E124" s="822"/>
      <c r="F124" s="822"/>
      <c r="G124" s="822"/>
      <c r="H124" s="822"/>
      <c r="I124" s="822"/>
      <c r="J124" s="822"/>
    </row>
    <row r="125" spans="1:11" ht="18" customHeight="1" x14ac:dyDescent="0.2">
      <c r="A125" s="535"/>
      <c r="B125" s="905"/>
      <c r="C125" s="905"/>
      <c r="D125" s="905"/>
      <c r="E125" s="905"/>
      <c r="F125" s="905"/>
      <c r="G125" s="905"/>
      <c r="H125" s="905"/>
      <c r="I125" s="905"/>
      <c r="J125" s="905"/>
    </row>
    <row r="126" spans="1:11" ht="18" customHeight="1" x14ac:dyDescent="0.2">
      <c r="A126" s="535"/>
      <c r="B126" s="905"/>
      <c r="C126" s="905"/>
      <c r="D126" s="905"/>
      <c r="E126" s="905"/>
      <c r="F126" s="905"/>
      <c r="G126" s="905"/>
      <c r="H126" s="905"/>
      <c r="I126" s="905"/>
      <c r="J126" s="905"/>
    </row>
    <row r="127" spans="1:11" ht="18" customHeight="1" x14ac:dyDescent="0.2">
      <c r="A127" s="532">
        <v>12</v>
      </c>
      <c r="B127" s="822" t="str">
        <f>入力シート!E64&amp;"
"&amp;入力シート!E65</f>
        <v>エコアクション２１又はＩＳＯ１４００１の取得があれば、加点する。
契約先となる本支店が認証されていること。</v>
      </c>
      <c r="C127" s="822"/>
      <c r="D127" s="822"/>
      <c r="E127" s="822"/>
      <c r="F127" s="822"/>
      <c r="G127" s="822"/>
      <c r="H127" s="822"/>
      <c r="I127" s="822"/>
      <c r="J127" s="822"/>
    </row>
    <row r="128" spans="1:11" ht="18" customHeight="1" x14ac:dyDescent="0.2">
      <c r="A128" s="533"/>
      <c r="B128" s="822"/>
      <c r="C128" s="822"/>
      <c r="D128" s="822"/>
      <c r="E128" s="822"/>
      <c r="F128" s="822"/>
      <c r="G128" s="822"/>
      <c r="H128" s="822"/>
      <c r="I128" s="822"/>
      <c r="J128" s="822"/>
    </row>
    <row r="129" spans="1:11" ht="18" customHeight="1" x14ac:dyDescent="0.2">
      <c r="A129" s="532">
        <v>13</v>
      </c>
      <c r="B129" s="877" t="str">
        <f>入力シート!E66</f>
        <v>令和2年4月1日から加算点申告表を提出する日の前日までに、安城市工事請負契約等に係る入札参加資格（一般・指名）停止要綱による停止措置のある場合は減点する。</v>
      </c>
      <c r="C129" s="877"/>
      <c r="D129" s="877"/>
      <c r="E129" s="877"/>
      <c r="F129" s="877"/>
      <c r="G129" s="877"/>
      <c r="H129" s="877"/>
      <c r="I129" s="877"/>
      <c r="J129" s="877"/>
    </row>
    <row r="130" spans="1:11" ht="18" customHeight="1" x14ac:dyDescent="0.2">
      <c r="A130" s="520"/>
      <c r="B130" s="877"/>
      <c r="C130" s="877"/>
      <c r="D130" s="877"/>
      <c r="E130" s="877"/>
      <c r="F130" s="877"/>
      <c r="G130" s="877"/>
      <c r="H130" s="877"/>
      <c r="I130" s="877"/>
      <c r="J130" s="877"/>
    </row>
    <row r="131" spans="1:11" ht="17.25" customHeight="1" x14ac:dyDescent="0.2">
      <c r="A131" s="561"/>
      <c r="B131" s="561"/>
      <c r="C131" s="561"/>
      <c r="D131" s="561"/>
      <c r="E131" s="561"/>
      <c r="F131" s="561"/>
      <c r="G131" s="561"/>
      <c r="H131" s="561"/>
      <c r="I131" s="561"/>
      <c r="J131" s="561"/>
      <c r="K131" s="524">
        <v>18</v>
      </c>
    </row>
    <row r="132" spans="1:11" ht="17.25" customHeight="1" x14ac:dyDescent="0.2">
      <c r="A132" s="210">
        <v>3</v>
      </c>
      <c r="B132" s="559" t="s">
        <v>539</v>
      </c>
      <c r="C132" s="560"/>
      <c r="D132" s="560"/>
      <c r="E132" s="560"/>
      <c r="F132" s="560"/>
      <c r="G132" s="208"/>
      <c r="H132" s="208"/>
      <c r="I132" s="208"/>
      <c r="J132" s="208"/>
      <c r="K132" s="393"/>
    </row>
    <row r="133" spans="1:11" ht="17.25" customHeight="1" x14ac:dyDescent="0.2">
      <c r="A133" s="879" t="s">
        <v>10</v>
      </c>
      <c r="B133" s="879"/>
      <c r="C133" s="879"/>
      <c r="D133" s="879"/>
      <c r="E133" s="879"/>
      <c r="F133" s="879" t="s">
        <v>11</v>
      </c>
      <c r="G133" s="879"/>
      <c r="H133" s="879"/>
      <c r="I133" s="555" t="s">
        <v>12</v>
      </c>
      <c r="J133" s="555" t="s">
        <v>13</v>
      </c>
    </row>
    <row r="134" spans="1:11" ht="45" customHeight="1" x14ac:dyDescent="0.2">
      <c r="A134" s="891" t="s">
        <v>451</v>
      </c>
      <c r="B134" s="892"/>
      <c r="C134" s="892"/>
      <c r="D134" s="892"/>
      <c r="E134" s="893"/>
      <c r="F134" s="901" t="s">
        <v>514</v>
      </c>
      <c r="G134" s="902"/>
      <c r="H134" s="903"/>
      <c r="I134" s="304">
        <v>7.5</v>
      </c>
      <c r="J134" s="867">
        <f>I134</f>
        <v>7.5</v>
      </c>
    </row>
    <row r="135" spans="1:11" ht="45" customHeight="1" x14ac:dyDescent="0.2">
      <c r="A135" s="924"/>
      <c r="B135" s="925"/>
      <c r="C135" s="925"/>
      <c r="D135" s="925"/>
      <c r="E135" s="926"/>
      <c r="F135" s="921" t="s">
        <v>513</v>
      </c>
      <c r="G135" s="922"/>
      <c r="H135" s="923"/>
      <c r="I135" s="305">
        <v>0</v>
      </c>
      <c r="J135" s="867"/>
    </row>
    <row r="136" spans="1:11" ht="54.9" customHeight="1" x14ac:dyDescent="0.2">
      <c r="A136" s="891" t="s">
        <v>453</v>
      </c>
      <c r="B136" s="892"/>
      <c r="C136" s="892"/>
      <c r="D136" s="892"/>
      <c r="E136" s="893"/>
      <c r="F136" s="901" t="s">
        <v>515</v>
      </c>
      <c r="G136" s="902"/>
      <c r="H136" s="903"/>
      <c r="I136" s="304">
        <v>7.5</v>
      </c>
      <c r="J136" s="867">
        <f>I136</f>
        <v>7.5</v>
      </c>
    </row>
    <row r="137" spans="1:11" ht="54.9" customHeight="1" x14ac:dyDescent="0.2">
      <c r="A137" s="894"/>
      <c r="B137" s="895"/>
      <c r="C137" s="895"/>
      <c r="D137" s="895"/>
      <c r="E137" s="896"/>
      <c r="F137" s="928" t="s">
        <v>516</v>
      </c>
      <c r="G137" s="929"/>
      <c r="H137" s="930"/>
      <c r="I137" s="306">
        <v>0</v>
      </c>
      <c r="J137" s="867"/>
    </row>
    <row r="138" spans="1:11" ht="16.2" customHeight="1" x14ac:dyDescent="0.2">
      <c r="A138" s="904" t="s">
        <v>20</v>
      </c>
      <c r="B138" s="904"/>
      <c r="C138" s="211"/>
      <c r="D138" s="211"/>
      <c r="E138" s="211"/>
      <c r="F138" s="211"/>
      <c r="G138" s="211"/>
      <c r="H138" s="211"/>
      <c r="I138" s="211"/>
      <c r="J138" s="211"/>
    </row>
    <row r="139" spans="1:11" ht="16.350000000000001" customHeight="1" x14ac:dyDescent="0.2">
      <c r="A139" s="520" t="s">
        <v>452</v>
      </c>
      <c r="B139" s="832" t="s">
        <v>540</v>
      </c>
      <c r="C139" s="832"/>
      <c r="D139" s="832"/>
      <c r="E139" s="832"/>
      <c r="F139" s="832"/>
      <c r="G139" s="832"/>
      <c r="H139" s="832"/>
      <c r="I139" s="832"/>
      <c r="J139" s="832"/>
      <c r="K139" s="393"/>
    </row>
    <row r="140" spans="1:11" ht="16.350000000000001" customHeight="1" x14ac:dyDescent="0.2">
      <c r="A140" s="520"/>
      <c r="B140" s="832"/>
      <c r="C140" s="832"/>
      <c r="D140" s="832"/>
      <c r="E140" s="832"/>
      <c r="F140" s="832"/>
      <c r="G140" s="832"/>
      <c r="H140" s="832"/>
      <c r="I140" s="832"/>
      <c r="J140" s="832"/>
      <c r="K140" s="393"/>
    </row>
    <row r="141" spans="1:11" ht="16.350000000000001" customHeight="1" x14ac:dyDescent="0.2">
      <c r="A141" s="520"/>
      <c r="B141" s="832"/>
      <c r="C141" s="832"/>
      <c r="D141" s="832"/>
      <c r="E141" s="832"/>
      <c r="F141" s="832"/>
      <c r="G141" s="832"/>
      <c r="H141" s="832"/>
      <c r="I141" s="832"/>
      <c r="J141" s="832"/>
      <c r="K141" s="393"/>
    </row>
    <row r="142" spans="1:11" ht="21" customHeight="1" x14ac:dyDescent="0.2">
      <c r="A142" s="561"/>
      <c r="B142" s="561"/>
      <c r="C142" s="561"/>
      <c r="D142" s="561"/>
      <c r="E142" s="561"/>
      <c r="F142" s="561"/>
      <c r="G142" s="561"/>
      <c r="H142" s="561"/>
      <c r="I142" s="561"/>
      <c r="J142" s="561"/>
    </row>
    <row r="143" spans="1:11" ht="16.2" customHeight="1" x14ac:dyDescent="0.2">
      <c r="A143" s="212" t="s">
        <v>31</v>
      </c>
      <c r="B143" s="212"/>
      <c r="C143" s="212"/>
      <c r="D143" s="212"/>
      <c r="E143" s="212"/>
      <c r="F143" s="212"/>
      <c r="G143" s="212"/>
      <c r="H143" s="212"/>
      <c r="I143" s="212"/>
      <c r="J143" s="212"/>
      <c r="K143" s="549"/>
    </row>
    <row r="144" spans="1:11" ht="15.75" customHeight="1" x14ac:dyDescent="0.2">
      <c r="A144" s="213"/>
      <c r="B144" s="822" t="str">
        <f>入力シート!D97</f>
        <v>　提出された書類及び資料に対してヒアリングを行うことがある。ヒアリングを行う場合は、その場所、時間等について別途通知する。</v>
      </c>
      <c r="C144" s="822"/>
      <c r="D144" s="822"/>
      <c r="E144" s="822"/>
      <c r="F144" s="822"/>
      <c r="G144" s="822"/>
      <c r="H144" s="822"/>
      <c r="I144" s="822"/>
      <c r="J144" s="822"/>
      <c r="K144" s="549"/>
    </row>
    <row r="145" spans="1:12" ht="15.75" customHeight="1" x14ac:dyDescent="0.2">
      <c r="A145" s="213"/>
      <c r="B145" s="822"/>
      <c r="C145" s="822"/>
      <c r="D145" s="822"/>
      <c r="E145" s="822"/>
      <c r="F145" s="822"/>
      <c r="G145" s="822"/>
      <c r="H145" s="822"/>
      <c r="I145" s="822"/>
      <c r="J145" s="822"/>
      <c r="K145" s="549"/>
    </row>
    <row r="146" spans="1:12" ht="21" customHeight="1" x14ac:dyDescent="0.2">
      <c r="A146" s="213"/>
      <c r="B146" s="214"/>
      <c r="C146" s="214"/>
      <c r="D146" s="214"/>
      <c r="E146" s="214"/>
      <c r="F146" s="214"/>
      <c r="G146" s="214"/>
      <c r="H146" s="214"/>
      <c r="I146" s="214"/>
      <c r="J146" s="214"/>
      <c r="K146" s="521">
        <v>18</v>
      </c>
    </row>
    <row r="147" spans="1:12" ht="16.2" customHeight="1" x14ac:dyDescent="0.2">
      <c r="A147" s="208" t="s">
        <v>460</v>
      </c>
      <c r="B147" s="208"/>
      <c r="C147" s="208"/>
      <c r="D147" s="208"/>
      <c r="E147" s="208"/>
      <c r="F147" s="208"/>
      <c r="G147" s="208"/>
      <c r="H147" s="208"/>
      <c r="I147" s="208"/>
      <c r="J147" s="208"/>
      <c r="K147" s="546">
        <v>14</v>
      </c>
    </row>
    <row r="148" spans="1:12" s="152" customFormat="1" ht="16.2" x14ac:dyDescent="0.2">
      <c r="A148" s="215">
        <v>-1</v>
      </c>
      <c r="B148" s="208" t="s">
        <v>461</v>
      </c>
      <c r="C148" s="208"/>
      <c r="D148" s="208"/>
      <c r="E148" s="208"/>
      <c r="F148" s="208"/>
      <c r="G148" s="208"/>
      <c r="H148" s="208"/>
      <c r="I148" s="208"/>
      <c r="J148" s="208"/>
      <c r="K148" s="546">
        <v>14</v>
      </c>
      <c r="L148" s="524"/>
    </row>
    <row r="149" spans="1:12" s="152" customFormat="1" ht="16.2" customHeight="1" x14ac:dyDescent="0.2">
      <c r="A149" s="208"/>
      <c r="B149" s="208" t="s">
        <v>491</v>
      </c>
      <c r="C149" s="208"/>
      <c r="D149" s="208"/>
      <c r="E149" s="208"/>
      <c r="F149" s="208"/>
      <c r="G149" s="208"/>
      <c r="H149" s="208"/>
      <c r="I149" s="208"/>
      <c r="J149" s="208"/>
      <c r="K149" s="550">
        <v>11</v>
      </c>
      <c r="L149" s="524"/>
    </row>
    <row r="150" spans="1:12" s="152" customFormat="1" ht="17.25" customHeight="1" x14ac:dyDescent="0.2">
      <c r="A150" s="208"/>
      <c r="B150" s="858" t="s">
        <v>501</v>
      </c>
      <c r="C150" s="664"/>
      <c r="D150" s="664"/>
      <c r="E150" s="664"/>
      <c r="F150" s="664"/>
      <c r="G150" s="664"/>
      <c r="H150" s="664"/>
      <c r="I150" s="664"/>
      <c r="J150" s="664"/>
      <c r="K150" s="550">
        <v>11</v>
      </c>
      <c r="L150" s="524"/>
    </row>
    <row r="151" spans="1:12" s="152" customFormat="1" ht="13.5" customHeight="1" x14ac:dyDescent="0.2">
      <c r="A151" s="208"/>
      <c r="B151" s="664"/>
      <c r="C151" s="664"/>
      <c r="D151" s="664"/>
      <c r="E151" s="664"/>
      <c r="F151" s="664"/>
      <c r="G151" s="664"/>
      <c r="H151" s="664"/>
      <c r="I151" s="664"/>
      <c r="J151" s="664"/>
      <c r="K151" s="550"/>
      <c r="L151" s="524"/>
    </row>
    <row r="152" spans="1:12" s="152" customFormat="1" ht="16.2" customHeight="1" x14ac:dyDescent="0.2">
      <c r="A152" s="208"/>
      <c r="B152" s="208" t="s">
        <v>492</v>
      </c>
      <c r="C152" s="208"/>
      <c r="D152" s="208"/>
      <c r="E152" s="208"/>
      <c r="F152" s="208"/>
      <c r="G152" s="208"/>
      <c r="H152" s="208"/>
      <c r="I152" s="208"/>
      <c r="J152" s="208"/>
      <c r="K152" s="550"/>
      <c r="L152" s="524"/>
    </row>
    <row r="153" spans="1:12" ht="16.350000000000001" customHeight="1" x14ac:dyDescent="0.2">
      <c r="A153" s="208"/>
      <c r="B153" s="208" t="s">
        <v>489</v>
      </c>
      <c r="C153" s="208"/>
      <c r="D153" s="208"/>
      <c r="E153" s="208"/>
      <c r="F153" s="208"/>
      <c r="G153" s="208"/>
      <c r="H153" s="208"/>
      <c r="I153" s="208"/>
      <c r="J153" s="208"/>
      <c r="K153" s="550">
        <v>11</v>
      </c>
    </row>
    <row r="154" spans="1:12" ht="16.2" customHeight="1" x14ac:dyDescent="0.2">
      <c r="A154" s="208"/>
      <c r="B154" s="208" t="s">
        <v>490</v>
      </c>
      <c r="C154" s="208"/>
      <c r="D154" s="208"/>
      <c r="E154" s="208"/>
      <c r="F154" s="208"/>
      <c r="G154" s="208"/>
      <c r="H154" s="208"/>
      <c r="I154" s="208"/>
      <c r="J154" s="208"/>
      <c r="K154" s="550">
        <v>11</v>
      </c>
    </row>
    <row r="155" spans="1:12" s="152" customFormat="1" ht="16.2" x14ac:dyDescent="0.2">
      <c r="A155" s="215">
        <v>-2</v>
      </c>
      <c r="B155" s="208" t="s">
        <v>482</v>
      </c>
      <c r="C155" s="208"/>
      <c r="D155" s="208"/>
      <c r="E155" s="208"/>
      <c r="F155" s="208"/>
      <c r="G155" s="208"/>
      <c r="H155" s="208"/>
      <c r="I155" s="208"/>
      <c r="J155" s="208"/>
      <c r="K155" s="546">
        <v>14</v>
      </c>
      <c r="L155" s="524"/>
    </row>
    <row r="156" spans="1:12" s="152" customFormat="1" ht="16.2" customHeight="1" x14ac:dyDescent="0.2">
      <c r="A156" s="208"/>
      <c r="B156" s="560" t="s">
        <v>483</v>
      </c>
      <c r="C156" s="560"/>
      <c r="D156" s="560"/>
      <c r="E156" s="208"/>
      <c r="F156" s="208"/>
      <c r="G156" s="208"/>
      <c r="H156" s="208"/>
      <c r="I156" s="208"/>
      <c r="J156" s="208"/>
      <c r="K156" s="550">
        <v>11</v>
      </c>
      <c r="L156" s="524"/>
    </row>
    <row r="157" spans="1:12" s="152" customFormat="1" ht="17.25" customHeight="1" x14ac:dyDescent="0.2">
      <c r="A157" s="215">
        <v>-3</v>
      </c>
      <c r="B157" s="208" t="s">
        <v>488</v>
      </c>
      <c r="C157" s="208"/>
      <c r="D157" s="208"/>
      <c r="E157" s="208"/>
      <c r="F157" s="208"/>
      <c r="G157" s="208"/>
      <c r="H157" s="208"/>
      <c r="I157" s="208"/>
      <c r="J157" s="208"/>
      <c r="K157" s="546">
        <v>14</v>
      </c>
      <c r="L157" s="524"/>
    </row>
    <row r="158" spans="1:12" s="152" customFormat="1" ht="16.2" customHeight="1" x14ac:dyDescent="0.2">
      <c r="A158" s="208"/>
      <c r="B158" s="560" t="s">
        <v>499</v>
      </c>
      <c r="C158" s="560"/>
      <c r="D158" s="560"/>
      <c r="E158" s="208"/>
      <c r="F158" s="208"/>
      <c r="G158" s="208"/>
      <c r="H158" s="208"/>
      <c r="I158" s="208"/>
      <c r="J158" s="208"/>
      <c r="K158" s="550">
        <v>11</v>
      </c>
      <c r="L158" s="524"/>
    </row>
    <row r="159" spans="1:12" s="152" customFormat="1" ht="17.25" customHeight="1" x14ac:dyDescent="0.2">
      <c r="A159" s="215">
        <v>-4</v>
      </c>
      <c r="B159" s="560" t="s">
        <v>493</v>
      </c>
      <c r="C159" s="560"/>
      <c r="D159" s="560"/>
      <c r="E159" s="208"/>
      <c r="F159" s="208"/>
      <c r="G159" s="208"/>
      <c r="H159" s="208"/>
      <c r="I159" s="208"/>
      <c r="J159" s="208"/>
      <c r="K159" s="550"/>
      <c r="L159" s="524"/>
    </row>
    <row r="160" spans="1:12" ht="13.5" customHeight="1" x14ac:dyDescent="0.2">
      <c r="A160" s="215"/>
      <c r="B160" s="858" t="s">
        <v>498</v>
      </c>
      <c r="C160" s="664"/>
      <c r="D160" s="664"/>
      <c r="E160" s="664"/>
      <c r="F160" s="664"/>
      <c r="G160" s="664"/>
      <c r="H160" s="664"/>
      <c r="I160" s="664"/>
      <c r="J160" s="664"/>
      <c r="K160" s="550">
        <v>11</v>
      </c>
    </row>
    <row r="161" spans="1:12" ht="13.5" customHeight="1" x14ac:dyDescent="0.2">
      <c r="A161" s="208"/>
      <c r="B161" s="664"/>
      <c r="C161" s="664"/>
      <c r="D161" s="664"/>
      <c r="E161" s="664"/>
      <c r="F161" s="664"/>
      <c r="G161" s="664"/>
      <c r="H161" s="664"/>
      <c r="I161" s="664"/>
      <c r="J161" s="664"/>
      <c r="K161" s="550"/>
    </row>
    <row r="162" spans="1:12" ht="13.5" customHeight="1" x14ac:dyDescent="0.2">
      <c r="A162" s="208"/>
      <c r="B162" s="664"/>
      <c r="C162" s="664"/>
      <c r="D162" s="664"/>
      <c r="E162" s="664"/>
      <c r="F162" s="664"/>
      <c r="G162" s="664"/>
      <c r="H162" s="664"/>
      <c r="I162" s="664"/>
      <c r="J162" s="664"/>
      <c r="K162" s="550"/>
    </row>
    <row r="163" spans="1:12" s="152" customFormat="1" ht="17.25" customHeight="1" x14ac:dyDescent="0.2">
      <c r="A163" s="575">
        <v>-5</v>
      </c>
      <c r="B163" s="576" t="s">
        <v>494</v>
      </c>
      <c r="C163" s="208"/>
      <c r="D163" s="208"/>
      <c r="E163" s="208"/>
      <c r="F163" s="208"/>
      <c r="G163" s="208"/>
      <c r="H163" s="208"/>
      <c r="I163" s="208"/>
      <c r="J163" s="208"/>
      <c r="K163" s="550">
        <v>11</v>
      </c>
      <c r="L163" s="524"/>
    </row>
    <row r="164" spans="1:12" ht="12.6" customHeight="1" x14ac:dyDescent="0.2">
      <c r="A164" s="217"/>
      <c r="B164" s="927" t="str">
        <f>入力シート!D98&amp;"
"&amp;入力シート!D99&amp;"
"&amp;入力シート!D100</f>
        <v>加算点は、安城市データ、加算点審査に必要な書類に基づき2（1）～（3）評価項目及び評価基準で審査する。加算点審査に必要な書類の記載内容が事実と違っていた場合や記載漏れがあり、入札者の申告した加算点が本市の審査した加算点より過大となる評価項目がある場合は、加算点を修正した上、ペナルティーとしてその評価項目について審査した加算点から次の計算式により減点を行う。
減点＝入札者が申告した加算点－審査した加算点
また、入札者の申告した加算点が本市の審査した加算点より過小となる評価項目がある場合でも、その評価項目の加算点の見直しは行わない。</v>
      </c>
      <c r="C164" s="927"/>
      <c r="D164" s="927"/>
      <c r="E164" s="927"/>
      <c r="F164" s="927"/>
      <c r="G164" s="927"/>
      <c r="H164" s="927"/>
      <c r="I164" s="927"/>
      <c r="J164" s="927"/>
      <c r="K164" s="550">
        <v>11</v>
      </c>
    </row>
    <row r="165" spans="1:12" ht="12.6" customHeight="1" x14ac:dyDescent="0.2">
      <c r="A165" s="217"/>
      <c r="B165" s="927"/>
      <c r="C165" s="927"/>
      <c r="D165" s="927"/>
      <c r="E165" s="927"/>
      <c r="F165" s="927"/>
      <c r="G165" s="927"/>
      <c r="H165" s="927"/>
      <c r="I165" s="927"/>
      <c r="J165" s="927"/>
      <c r="K165" s="550">
        <v>11</v>
      </c>
    </row>
    <row r="166" spans="1:12" ht="12.6" customHeight="1" x14ac:dyDescent="0.2">
      <c r="A166" s="217"/>
      <c r="B166" s="927"/>
      <c r="C166" s="927"/>
      <c r="D166" s="927"/>
      <c r="E166" s="927"/>
      <c r="F166" s="927"/>
      <c r="G166" s="927"/>
      <c r="H166" s="927"/>
      <c r="I166" s="927"/>
      <c r="J166" s="927"/>
      <c r="K166" s="550">
        <v>11</v>
      </c>
    </row>
    <row r="167" spans="1:12" ht="12.6" customHeight="1" x14ac:dyDescent="0.2">
      <c r="A167" s="217"/>
      <c r="B167" s="927"/>
      <c r="C167" s="927"/>
      <c r="D167" s="927"/>
      <c r="E167" s="927"/>
      <c r="F167" s="927"/>
      <c r="G167" s="927"/>
      <c r="H167" s="927"/>
      <c r="I167" s="927"/>
      <c r="J167" s="927"/>
      <c r="K167" s="550">
        <v>11</v>
      </c>
    </row>
    <row r="168" spans="1:12" ht="12.6" customHeight="1" x14ac:dyDescent="0.2">
      <c r="A168" s="217"/>
      <c r="B168" s="927"/>
      <c r="C168" s="927"/>
      <c r="D168" s="927"/>
      <c r="E168" s="927"/>
      <c r="F168" s="927"/>
      <c r="G168" s="927"/>
      <c r="H168" s="927"/>
      <c r="I168" s="927"/>
      <c r="J168" s="927"/>
      <c r="K168" s="550">
        <v>11</v>
      </c>
    </row>
    <row r="169" spans="1:12" ht="12.6" customHeight="1" x14ac:dyDescent="0.2">
      <c r="A169" s="217"/>
      <c r="B169" s="927"/>
      <c r="C169" s="927"/>
      <c r="D169" s="927"/>
      <c r="E169" s="927"/>
      <c r="F169" s="927"/>
      <c r="G169" s="927"/>
      <c r="H169" s="927"/>
      <c r="I169" s="927"/>
      <c r="J169" s="927"/>
      <c r="K169" s="550">
        <v>11</v>
      </c>
    </row>
    <row r="170" spans="1:12" ht="12.6" customHeight="1" x14ac:dyDescent="0.2">
      <c r="A170" s="217"/>
      <c r="B170" s="927"/>
      <c r="C170" s="927"/>
      <c r="D170" s="927"/>
      <c r="E170" s="927"/>
      <c r="F170" s="927"/>
      <c r="G170" s="927"/>
      <c r="H170" s="927"/>
      <c r="I170" s="927"/>
      <c r="J170" s="927"/>
      <c r="K170" s="550">
        <v>11</v>
      </c>
    </row>
    <row r="171" spans="1:12" ht="17.25" customHeight="1" x14ac:dyDescent="0.2">
      <c r="A171" s="577">
        <v>-6</v>
      </c>
      <c r="B171" s="578" t="s">
        <v>495</v>
      </c>
      <c r="C171" s="574"/>
      <c r="D171" s="574"/>
      <c r="E171" s="574"/>
      <c r="F171" s="574"/>
      <c r="G171" s="574"/>
      <c r="H171" s="574"/>
      <c r="I171" s="574"/>
      <c r="J171" s="574"/>
      <c r="K171" s="550"/>
    </row>
    <row r="172" spans="1:12" s="155" customFormat="1" ht="12.6" customHeight="1" x14ac:dyDescent="0.2">
      <c r="A172" s="218"/>
      <c r="B172" s="822" t="str">
        <f>入力シート!D102</f>
        <v>本工事の総合評価競争入札は、標準点（発注者が設定している入札条件を全て満たしている場合に付与する点数）に加算点（評価項目に対する点数）を加え、これを入札価格で除した後1,000,000を乗じた数値（以下「評価値」という。）の最も高い者を落札者とする除算方式とする。ただし、入札参加者の入札価格が低入札調査基準価格を下回る場合は、評価値の算出式において入札価格を低入札調査基準価格に置き換えて評価値を算定する。また、評価値の最も高い者が２者以上ある場合は、くじ引きにより落札者を決定する。失格基準価格を下回った額で入札した者の評価値の算定はしないものとする。なお、本工事の総合評価競争入札における標準点は100点とする。</v>
      </c>
      <c r="C172" s="822"/>
      <c r="D172" s="822"/>
      <c r="E172" s="822"/>
      <c r="F172" s="822"/>
      <c r="G172" s="822"/>
      <c r="H172" s="822"/>
      <c r="I172" s="822"/>
      <c r="J172" s="822"/>
      <c r="K172" s="550">
        <v>11</v>
      </c>
      <c r="L172" s="525"/>
    </row>
    <row r="173" spans="1:12" s="155" customFormat="1" ht="12.6" customHeight="1" x14ac:dyDescent="0.2">
      <c r="A173" s="218"/>
      <c r="B173" s="822"/>
      <c r="C173" s="822"/>
      <c r="D173" s="822"/>
      <c r="E173" s="822"/>
      <c r="F173" s="822"/>
      <c r="G173" s="822"/>
      <c r="H173" s="822"/>
      <c r="I173" s="822"/>
      <c r="J173" s="822"/>
      <c r="K173" s="550">
        <v>11</v>
      </c>
      <c r="L173" s="525"/>
    </row>
    <row r="174" spans="1:12" s="155" customFormat="1" ht="12.6" customHeight="1" x14ac:dyDescent="0.2">
      <c r="A174" s="218"/>
      <c r="B174" s="822"/>
      <c r="C174" s="822"/>
      <c r="D174" s="822"/>
      <c r="E174" s="822"/>
      <c r="F174" s="822"/>
      <c r="G174" s="822"/>
      <c r="H174" s="822"/>
      <c r="I174" s="822"/>
      <c r="J174" s="822"/>
      <c r="K174" s="550">
        <v>11</v>
      </c>
      <c r="L174" s="525"/>
    </row>
    <row r="175" spans="1:12" s="155" customFormat="1" ht="12.6" customHeight="1" x14ac:dyDescent="0.2">
      <c r="A175" s="218"/>
      <c r="B175" s="822"/>
      <c r="C175" s="822"/>
      <c r="D175" s="822"/>
      <c r="E175" s="822"/>
      <c r="F175" s="822"/>
      <c r="G175" s="822"/>
      <c r="H175" s="822"/>
      <c r="I175" s="822"/>
      <c r="J175" s="822"/>
      <c r="K175" s="550">
        <v>11</v>
      </c>
      <c r="L175" s="525"/>
    </row>
    <row r="176" spans="1:12" s="155" customFormat="1" ht="12.6" customHeight="1" x14ac:dyDescent="0.2">
      <c r="A176" s="218"/>
      <c r="B176" s="822"/>
      <c r="C176" s="822"/>
      <c r="D176" s="822"/>
      <c r="E176" s="822"/>
      <c r="F176" s="822"/>
      <c r="G176" s="822"/>
      <c r="H176" s="822"/>
      <c r="I176" s="822"/>
      <c r="J176" s="822"/>
      <c r="K176" s="550">
        <v>11</v>
      </c>
      <c r="L176" s="525"/>
    </row>
    <row r="177" spans="1:12" s="155" customFormat="1" ht="12.6" customHeight="1" x14ac:dyDescent="0.2">
      <c r="A177" s="218"/>
      <c r="B177" s="822"/>
      <c r="C177" s="822"/>
      <c r="D177" s="822"/>
      <c r="E177" s="822"/>
      <c r="F177" s="822"/>
      <c r="G177" s="822"/>
      <c r="H177" s="822"/>
      <c r="I177" s="822"/>
      <c r="J177" s="822"/>
      <c r="K177" s="550">
        <v>11</v>
      </c>
      <c r="L177" s="525"/>
    </row>
    <row r="178" spans="1:12" s="155" customFormat="1" ht="12.6" customHeight="1" x14ac:dyDescent="0.2">
      <c r="A178" s="218"/>
      <c r="B178" s="822"/>
      <c r="C178" s="822"/>
      <c r="D178" s="822"/>
      <c r="E178" s="822"/>
      <c r="F178" s="822"/>
      <c r="G178" s="822"/>
      <c r="H178" s="822"/>
      <c r="I178" s="822"/>
      <c r="J178" s="822"/>
      <c r="K178" s="550"/>
      <c r="L178" s="525"/>
    </row>
    <row r="179" spans="1:12" s="155" customFormat="1" ht="12.6" customHeight="1" x14ac:dyDescent="0.2">
      <c r="A179" s="218"/>
      <c r="B179" s="822"/>
      <c r="C179" s="822"/>
      <c r="D179" s="822"/>
      <c r="E179" s="822"/>
      <c r="F179" s="822"/>
      <c r="G179" s="822"/>
      <c r="H179" s="822"/>
      <c r="I179" s="822"/>
      <c r="J179" s="822"/>
      <c r="K179" s="550"/>
      <c r="L179" s="525"/>
    </row>
    <row r="180" spans="1:12" ht="13.2" customHeight="1" x14ac:dyDescent="0.2">
      <c r="A180" s="217"/>
      <c r="B180" s="822" t="str">
        <f>入力シート!D103</f>
        <v>評価値＝｛（標準点＋加算点）／入札価格（入札価格が低入札調査基準価格を下回る場合、低入札調査基準価格）｝×1,000,000</v>
      </c>
      <c r="C180" s="822"/>
      <c r="D180" s="822"/>
      <c r="E180" s="822"/>
      <c r="F180" s="822"/>
      <c r="G180" s="822"/>
      <c r="H180" s="822"/>
      <c r="I180" s="822"/>
      <c r="J180" s="822"/>
      <c r="K180" s="550">
        <v>11</v>
      </c>
    </row>
    <row r="181" spans="1:12" x14ac:dyDescent="0.2">
      <c r="A181" s="217"/>
      <c r="B181" s="822"/>
      <c r="C181" s="822"/>
      <c r="D181" s="822"/>
      <c r="E181" s="822"/>
      <c r="F181" s="822"/>
      <c r="G181" s="822"/>
      <c r="H181" s="822"/>
      <c r="I181" s="822"/>
      <c r="J181" s="822"/>
      <c r="K181" s="550"/>
    </row>
    <row r="182" spans="1:12" ht="39" customHeight="1" x14ac:dyDescent="0.2">
      <c r="A182" s="473" t="s">
        <v>340</v>
      </c>
    </row>
  </sheetData>
  <mergeCells count="151">
    <mergeCell ref="F66:H66"/>
    <mergeCell ref="F69:H69"/>
    <mergeCell ref="A82:E84"/>
    <mergeCell ref="F82:H82"/>
    <mergeCell ref="J82:J84"/>
    <mergeCell ref="A67:E69"/>
    <mergeCell ref="F67:H67"/>
    <mergeCell ref="J70:J71"/>
    <mergeCell ref="F71:H71"/>
    <mergeCell ref="A79:E81"/>
    <mergeCell ref="F79:H79"/>
    <mergeCell ref="J79:J81"/>
    <mergeCell ref="F80:H80"/>
    <mergeCell ref="F81:H81"/>
    <mergeCell ref="A72:E73"/>
    <mergeCell ref="F72:H72"/>
    <mergeCell ref="B144:J145"/>
    <mergeCell ref="A85:E88"/>
    <mergeCell ref="J67:J69"/>
    <mergeCell ref="F68:H68"/>
    <mergeCell ref="B119:J121"/>
    <mergeCell ref="B129:J130"/>
    <mergeCell ref="B117:J118"/>
    <mergeCell ref="J85:J88"/>
    <mergeCell ref="J72:J73"/>
    <mergeCell ref="F73:H73"/>
    <mergeCell ref="A76:E78"/>
    <mergeCell ref="F76:H76"/>
    <mergeCell ref="J76:J78"/>
    <mergeCell ref="F77:H77"/>
    <mergeCell ref="F78:H78"/>
    <mergeCell ref="B113:J113"/>
    <mergeCell ref="B114:J114"/>
    <mergeCell ref="B109:J109"/>
    <mergeCell ref="B110:J110"/>
    <mergeCell ref="A89:E90"/>
    <mergeCell ref="F89:H89"/>
    <mergeCell ref="J89:J90"/>
    <mergeCell ref="F90:H90"/>
    <mergeCell ref="A70:E71"/>
    <mergeCell ref="A133:E133"/>
    <mergeCell ref="F133:H133"/>
    <mergeCell ref="F135:H135"/>
    <mergeCell ref="A134:E135"/>
    <mergeCell ref="J134:J135"/>
    <mergeCell ref="B164:J170"/>
    <mergeCell ref="J136:J137"/>
    <mergeCell ref="F137:H137"/>
    <mergeCell ref="F83:H83"/>
    <mergeCell ref="F84:H84"/>
    <mergeCell ref="B102:J108"/>
    <mergeCell ref="B127:J128"/>
    <mergeCell ref="F134:H134"/>
    <mergeCell ref="J94:J95"/>
    <mergeCell ref="F95:H95"/>
    <mergeCell ref="A91:E93"/>
    <mergeCell ref="F91:H91"/>
    <mergeCell ref="J91:J93"/>
    <mergeCell ref="F92:H92"/>
    <mergeCell ref="F93:H93"/>
    <mergeCell ref="A98:B98"/>
    <mergeCell ref="B99:J99"/>
    <mergeCell ref="A96:E97"/>
    <mergeCell ref="F96:H96"/>
    <mergeCell ref="A136:E137"/>
    <mergeCell ref="F136:H136"/>
    <mergeCell ref="A138:B138"/>
    <mergeCell ref="B122:J126"/>
    <mergeCell ref="B112:J112"/>
    <mergeCell ref="F63:H63"/>
    <mergeCell ref="J63:J64"/>
    <mergeCell ref="F64:H64"/>
    <mergeCell ref="D25:F26"/>
    <mergeCell ref="A36:C38"/>
    <mergeCell ref="A34:C35"/>
    <mergeCell ref="A25:C26"/>
    <mergeCell ref="G34:H34"/>
    <mergeCell ref="G33:H33"/>
    <mergeCell ref="A39:B39"/>
    <mergeCell ref="J31:J33"/>
    <mergeCell ref="J34:J35"/>
    <mergeCell ref="J36:J38"/>
    <mergeCell ref="G30:H30"/>
    <mergeCell ref="G38:H38"/>
    <mergeCell ref="G37:H37"/>
    <mergeCell ref="G35:H35"/>
    <mergeCell ref="G32:H32"/>
    <mergeCell ref="A31:C33"/>
    <mergeCell ref="G31:H31"/>
    <mergeCell ref="G36:H36"/>
    <mergeCell ref="B51:J54"/>
    <mergeCell ref="B111:J111"/>
    <mergeCell ref="B115:J115"/>
    <mergeCell ref="B116:J116"/>
    <mergeCell ref="B100:J101"/>
    <mergeCell ref="B40:J42"/>
    <mergeCell ref="B47:J50"/>
    <mergeCell ref="A62:E62"/>
    <mergeCell ref="F62:H62"/>
    <mergeCell ref="A63:E64"/>
    <mergeCell ref="F85:H85"/>
    <mergeCell ref="F86:H86"/>
    <mergeCell ref="F87:H87"/>
    <mergeCell ref="F88:H88"/>
    <mergeCell ref="J96:J97"/>
    <mergeCell ref="F97:H97"/>
    <mergeCell ref="A94:E95"/>
    <mergeCell ref="F94:H94"/>
    <mergeCell ref="F70:H70"/>
    <mergeCell ref="A65:E66"/>
    <mergeCell ref="F65:H65"/>
    <mergeCell ref="J65:J66"/>
    <mergeCell ref="A2:J3"/>
    <mergeCell ref="A5:J6"/>
    <mergeCell ref="D8:J8"/>
    <mergeCell ref="D9:J9"/>
    <mergeCell ref="D10:J10"/>
    <mergeCell ref="D11:J11"/>
    <mergeCell ref="J23:J24"/>
    <mergeCell ref="D12:F12"/>
    <mergeCell ref="D13:J13"/>
    <mergeCell ref="B14:J15"/>
    <mergeCell ref="A23:F24"/>
    <mergeCell ref="G22:H22"/>
    <mergeCell ref="G24:H24"/>
    <mergeCell ref="B20:J20"/>
    <mergeCell ref="A22:F22"/>
    <mergeCell ref="B180:J181"/>
    <mergeCell ref="G26:H26"/>
    <mergeCell ref="G25:H25"/>
    <mergeCell ref="G23:H23"/>
    <mergeCell ref="D31:F33"/>
    <mergeCell ref="D34:F35"/>
    <mergeCell ref="D36:F38"/>
    <mergeCell ref="J25:J26"/>
    <mergeCell ref="B139:J141"/>
    <mergeCell ref="B172:J179"/>
    <mergeCell ref="G27:H27"/>
    <mergeCell ref="G28:H28"/>
    <mergeCell ref="G29:H29"/>
    <mergeCell ref="A27:C30"/>
    <mergeCell ref="D27:F30"/>
    <mergeCell ref="J27:J30"/>
    <mergeCell ref="B44:J46"/>
    <mergeCell ref="B160:J162"/>
    <mergeCell ref="B150:J151"/>
    <mergeCell ref="B55:J59"/>
    <mergeCell ref="A74:E75"/>
    <mergeCell ref="F74:H74"/>
    <mergeCell ref="J74:J75"/>
    <mergeCell ref="F75:H75"/>
  </mergeCells>
  <phoneticPr fontId="1"/>
  <printOptions horizontalCentered="1"/>
  <pageMargins left="0.62992125984251968" right="0.62992125984251968" top="0.62" bottom="0.55118110236220474" header="0.31496062992125984" footer="0.31496062992125984"/>
  <pageSetup paperSize="9" orientation="portrait" r:id="rId1"/>
  <headerFooter>
    <oddFooter>&amp;C&amp;P</oddFooter>
  </headerFooter>
  <rowBreaks count="5" manualBreakCount="5">
    <brk id="38" max="9" man="1"/>
    <brk id="60" max="9" man="1"/>
    <brk id="97" max="9" man="1"/>
    <brk id="131" max="9" man="1"/>
    <brk id="14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B050"/>
    <pageSetUpPr fitToPage="1"/>
  </sheetPr>
  <dimension ref="A1:U38"/>
  <sheetViews>
    <sheetView view="pageBreakPreview" zoomScale="60" zoomScaleNormal="70" workbookViewId="0">
      <selection activeCell="D99" sqref="D99"/>
    </sheetView>
  </sheetViews>
  <sheetFormatPr defaultColWidth="8.69921875" defaultRowHeight="18" customHeight="1" x14ac:dyDescent="0.45"/>
  <cols>
    <col min="1" max="1" width="14.09765625" style="320" bestFit="1" customWidth="1"/>
    <col min="2" max="2" width="20.59765625" style="320" customWidth="1"/>
    <col min="3" max="3" width="57" style="320" customWidth="1"/>
    <col min="4" max="11" width="4.69921875" style="348" customWidth="1"/>
    <col min="12" max="12" width="5.8984375" style="320" bestFit="1" customWidth="1"/>
    <col min="13" max="13" width="9.8984375" style="320" bestFit="1" customWidth="1"/>
    <col min="14" max="16384" width="8.69921875" style="320"/>
  </cols>
  <sheetData>
    <row r="1" spans="1:21" ht="35.4" customHeight="1" x14ac:dyDescent="0.45">
      <c r="A1" s="316"/>
      <c r="B1" s="317"/>
      <c r="C1" s="317"/>
      <c r="D1" s="318"/>
      <c r="E1" s="318"/>
      <c r="F1" s="318"/>
      <c r="G1" s="318"/>
      <c r="H1" s="318"/>
      <c r="I1" s="318"/>
      <c r="J1" s="319" t="s">
        <v>155</v>
      </c>
      <c r="K1" s="319"/>
    </row>
    <row r="2" spans="1:21" s="321" customFormat="1" ht="30" customHeight="1" x14ac:dyDescent="0.25">
      <c r="A2" s="983" t="s">
        <v>156</v>
      </c>
      <c r="B2" s="983"/>
      <c r="C2" s="983"/>
      <c r="D2" s="983"/>
      <c r="E2" s="983"/>
      <c r="F2" s="983"/>
      <c r="G2" s="983"/>
      <c r="H2" s="983"/>
      <c r="I2" s="983"/>
      <c r="J2" s="983"/>
      <c r="K2" s="353"/>
    </row>
    <row r="3" spans="1:21" ht="18" customHeight="1" x14ac:dyDescent="0.45">
      <c r="A3" s="349"/>
      <c r="B3" s="322"/>
      <c r="C3" s="322"/>
      <c r="D3" s="322"/>
      <c r="E3" s="322"/>
      <c r="F3" s="322"/>
      <c r="G3" s="322"/>
      <c r="H3" s="322"/>
      <c r="I3" s="322"/>
      <c r="J3" s="322"/>
      <c r="K3" s="322"/>
    </row>
    <row r="4" spans="1:21" ht="18" customHeight="1" x14ac:dyDescent="0.45">
      <c r="A4" s="350" t="s">
        <v>157</v>
      </c>
      <c r="B4" s="322"/>
      <c r="C4" s="322"/>
      <c r="D4" s="322"/>
      <c r="E4" s="322"/>
      <c r="F4" s="322"/>
      <c r="G4" s="322"/>
      <c r="H4" s="322"/>
      <c r="I4" s="322"/>
      <c r="J4" s="322"/>
      <c r="K4" s="322"/>
    </row>
    <row r="5" spans="1:21" ht="18" customHeight="1" x14ac:dyDescent="0.45">
      <c r="A5" s="351"/>
      <c r="B5" s="322"/>
      <c r="C5" s="322"/>
      <c r="D5" s="322"/>
      <c r="E5" s="322"/>
      <c r="F5" s="322"/>
      <c r="G5" s="322"/>
      <c r="H5" s="322"/>
      <c r="I5" s="322"/>
      <c r="J5" s="322"/>
      <c r="K5" s="322"/>
    </row>
    <row r="6" spans="1:21" ht="18" customHeight="1" x14ac:dyDescent="0.45">
      <c r="A6" s="350" t="s">
        <v>241</v>
      </c>
      <c r="B6" s="322"/>
      <c r="C6" s="322"/>
      <c r="D6" s="322"/>
      <c r="E6" s="322"/>
      <c r="F6" s="322"/>
      <c r="G6" s="322"/>
      <c r="H6" s="322"/>
      <c r="I6" s="322"/>
      <c r="J6" s="322"/>
      <c r="K6" s="322"/>
    </row>
    <row r="7" spans="1:21" ht="18" customHeight="1" x14ac:dyDescent="0.45">
      <c r="A7" s="350" t="s">
        <v>440</v>
      </c>
      <c r="C7" s="322"/>
      <c r="D7" s="322"/>
      <c r="E7" s="322"/>
      <c r="F7" s="322"/>
      <c r="G7" s="322"/>
      <c r="H7" s="322"/>
      <c r="I7" s="322"/>
      <c r="J7" s="322"/>
      <c r="K7" s="322"/>
    </row>
    <row r="8" spans="1:21" ht="18" customHeight="1" x14ac:dyDescent="0.45">
      <c r="A8" s="350" t="s">
        <v>439</v>
      </c>
      <c r="C8" s="322"/>
      <c r="D8" s="322"/>
      <c r="E8" s="322"/>
      <c r="F8" s="322"/>
      <c r="G8" s="322"/>
      <c r="H8" s="322"/>
      <c r="I8" s="322"/>
      <c r="J8" s="322"/>
      <c r="K8" s="322"/>
    </row>
    <row r="9" spans="1:21" ht="18" customHeight="1" x14ac:dyDescent="0.45">
      <c r="A9" s="352"/>
      <c r="B9" s="322"/>
      <c r="C9" s="322"/>
      <c r="D9" s="322"/>
      <c r="E9" s="322"/>
      <c r="F9" s="322"/>
      <c r="G9" s="322"/>
      <c r="H9" s="322"/>
      <c r="I9" s="322"/>
      <c r="J9" s="322"/>
      <c r="K9" s="322"/>
      <c r="L9" s="452" t="s">
        <v>244</v>
      </c>
      <c r="N9" s="451"/>
      <c r="O9" s="451"/>
      <c r="P9" s="451"/>
      <c r="Q9" s="451"/>
      <c r="R9" s="451"/>
      <c r="S9" s="451"/>
      <c r="T9" s="451"/>
      <c r="U9" s="451"/>
    </row>
    <row r="10" spans="1:21" ht="26.4" customHeight="1" x14ac:dyDescent="0.45">
      <c r="A10" s="984" t="s">
        <v>243</v>
      </c>
      <c r="B10" s="984"/>
      <c r="C10" s="984"/>
      <c r="D10" s="984"/>
      <c r="E10" s="984"/>
      <c r="F10" s="984"/>
      <c r="G10" s="984"/>
      <c r="H10" s="984"/>
      <c r="I10" s="984"/>
      <c r="J10" s="984"/>
      <c r="K10" s="355"/>
      <c r="L10" s="451"/>
      <c r="M10" s="453" t="s">
        <v>242</v>
      </c>
      <c r="N10" s="451"/>
      <c r="O10" s="451"/>
      <c r="P10" s="451"/>
      <c r="Q10" s="451"/>
      <c r="R10" s="451"/>
      <c r="S10" s="451"/>
      <c r="T10" s="451"/>
      <c r="U10" s="451"/>
    </row>
    <row r="11" spans="1:21" ht="91.2" customHeight="1" x14ac:dyDescent="0.3">
      <c r="A11" s="323" t="s">
        <v>158</v>
      </c>
      <c r="B11" s="323" t="s">
        <v>159</v>
      </c>
      <c r="C11" s="324" t="s">
        <v>424</v>
      </c>
      <c r="D11" s="325" t="s">
        <v>160</v>
      </c>
      <c r="E11" s="325" t="s">
        <v>161</v>
      </c>
      <c r="F11" s="325" t="s">
        <v>162</v>
      </c>
      <c r="G11" s="325" t="s">
        <v>163</v>
      </c>
      <c r="H11" s="325" t="s">
        <v>164</v>
      </c>
      <c r="I11" s="325" t="s">
        <v>165</v>
      </c>
      <c r="J11" s="325" t="s">
        <v>166</v>
      </c>
      <c r="K11" s="356"/>
      <c r="L11" s="454">
        <v>1</v>
      </c>
      <c r="M11" s="455" t="str">
        <f>入力シート!U14</f>
        <v>土木一式工事</v>
      </c>
      <c r="N11" s="455" t="str">
        <f>入力シート!V14</f>
        <v>建築一式工事</v>
      </c>
      <c r="O11" s="455" t="str">
        <f>入力シート!W14</f>
        <v>電気工事</v>
      </c>
      <c r="P11" s="455" t="str">
        <f>入力シート!X14</f>
        <v>管工事</v>
      </c>
      <c r="Q11" s="455" t="str">
        <f>入力シート!Y14</f>
        <v>舗装工事</v>
      </c>
      <c r="R11" s="455" t="str">
        <f>入力シート!Z14</f>
        <v>造園工事</v>
      </c>
      <c r="S11" s="455" t="str">
        <f>入力シート!AA14</f>
        <v>水道施設工事</v>
      </c>
      <c r="T11" s="451"/>
      <c r="U11" s="451"/>
    </row>
    <row r="12" spans="1:21" s="330" customFormat="1" ht="22.2" customHeight="1" x14ac:dyDescent="0.3">
      <c r="A12" s="326" t="s">
        <v>167</v>
      </c>
      <c r="B12" s="327" t="s">
        <v>168</v>
      </c>
      <c r="C12" s="328"/>
      <c r="D12" s="329" t="s">
        <v>169</v>
      </c>
      <c r="E12" s="329"/>
      <c r="F12" s="329"/>
      <c r="G12" s="329"/>
      <c r="H12" s="329" t="s">
        <v>169</v>
      </c>
      <c r="I12" s="329"/>
      <c r="J12" s="329"/>
      <c r="K12" s="357"/>
      <c r="L12" s="454">
        <v>2</v>
      </c>
      <c r="M12" s="456" t="str">
        <f>B12</f>
        <v>１級建設機械施工技士</v>
      </c>
      <c r="N12" s="456" t="str">
        <f>B16</f>
        <v>１級建築施工管理技士</v>
      </c>
      <c r="O12" s="456" t="str">
        <f>B18</f>
        <v>１級電気工事施工管理技士</v>
      </c>
      <c r="P12" s="456" t="str">
        <f>B20</f>
        <v>１級管工事施工管理技士</v>
      </c>
      <c r="Q12" s="456" t="str">
        <f>B12</f>
        <v>１級建設機械施工技士</v>
      </c>
      <c r="R12" s="456" t="str">
        <f>B22</f>
        <v>１級造園工事施工管理技士</v>
      </c>
      <c r="S12" s="456" t="str">
        <f>B14</f>
        <v>１級土木施工管理技士</v>
      </c>
      <c r="T12" s="457"/>
      <c r="U12" s="457"/>
    </row>
    <row r="13" spans="1:21" s="330" customFormat="1" ht="22.2" customHeight="1" x14ac:dyDescent="0.3">
      <c r="A13" s="331" t="s">
        <v>170</v>
      </c>
      <c r="B13" s="332" t="s">
        <v>171</v>
      </c>
      <c r="C13" s="333"/>
      <c r="D13" s="334" t="s">
        <v>172</v>
      </c>
      <c r="E13" s="334"/>
      <c r="F13" s="334"/>
      <c r="G13" s="334"/>
      <c r="H13" s="334" t="s">
        <v>172</v>
      </c>
      <c r="I13" s="334"/>
      <c r="J13" s="334"/>
      <c r="K13" s="358"/>
      <c r="L13" s="454">
        <v>3</v>
      </c>
      <c r="M13" s="456" t="str">
        <f>B14</f>
        <v>１級土木施工管理技士</v>
      </c>
      <c r="N13" s="456" t="str">
        <f>B24</f>
        <v>１級建築士</v>
      </c>
      <c r="O13" s="456" t="str">
        <f>"技術士 "&amp;B26</f>
        <v>技術士 建設・総合技術監理（建設）</v>
      </c>
      <c r="P13" s="456" t="str">
        <f>"技術士 "&amp;B30</f>
        <v>技術士 機械「流体工学」又は「熱工学」・総合技術監理（機械「流体工学」又は「熱工学」）</v>
      </c>
      <c r="Q13" s="456" t="str">
        <f>B14</f>
        <v>１級土木施工管理技士</v>
      </c>
      <c r="R13" s="456" t="str">
        <f>"技術士 "&amp;B26</f>
        <v>技術士 建設・総合技術監理（建設）</v>
      </c>
      <c r="S13" s="456" t="str">
        <f>"技術士 "&amp;B31</f>
        <v>技術士 上下水道・総合技術監理（上下水道）</v>
      </c>
      <c r="T13" s="457"/>
      <c r="U13" s="457"/>
    </row>
    <row r="14" spans="1:21" s="330" customFormat="1" ht="22.2" customHeight="1" x14ac:dyDescent="0.3">
      <c r="A14" s="331"/>
      <c r="B14" s="327" t="s">
        <v>173</v>
      </c>
      <c r="C14" s="328"/>
      <c r="D14" s="329" t="s">
        <v>169</v>
      </c>
      <c r="E14" s="329"/>
      <c r="F14" s="329"/>
      <c r="G14" s="329"/>
      <c r="H14" s="329" t="s">
        <v>169</v>
      </c>
      <c r="I14" s="329"/>
      <c r="J14" s="329" t="s">
        <v>169</v>
      </c>
      <c r="K14" s="357"/>
      <c r="L14" s="454">
        <v>4</v>
      </c>
      <c r="M14" s="456" t="str">
        <f>"技術士 "&amp;B26</f>
        <v>技術士 建設・総合技術監理（建設）</v>
      </c>
      <c r="N14" s="456" t="s">
        <v>245</v>
      </c>
      <c r="O14" s="456" t="str">
        <f>"技術士 "&amp;B27</f>
        <v>技術士 建設「鋼構造及びコンクリート」・総合技術監理（建設「鋼構造及びコンクリート」）</v>
      </c>
      <c r="P14" s="456" t="str">
        <f>"技術士 "&amp;B31</f>
        <v>技術士 上下水道・総合技術監理（上下水道）</v>
      </c>
      <c r="Q14" s="456" t="str">
        <f>"技術士 "&amp;B26</f>
        <v>技術士 建設・総合技術監理（建設）</v>
      </c>
      <c r="R14" s="456" t="str">
        <f>"技術士 "&amp;B27</f>
        <v>技術士 建設「鋼構造及びコンクリート」・総合技術監理（建設「鋼構造及びコンクリート」）</v>
      </c>
      <c r="S14" s="456" t="str">
        <f>"技術士 "&amp;B32</f>
        <v>技術士 上下水道「上水道及び工業用水道」・総合技術監理（上下水道「上水道及び工業用水道」）</v>
      </c>
      <c r="T14" s="457"/>
      <c r="U14" s="457"/>
    </row>
    <row r="15" spans="1:21" s="330" customFormat="1" ht="22.2" customHeight="1" x14ac:dyDescent="0.3">
      <c r="A15" s="331"/>
      <c r="B15" s="332" t="s">
        <v>174</v>
      </c>
      <c r="C15" s="333" t="s">
        <v>175</v>
      </c>
      <c r="D15" s="334" t="s">
        <v>172</v>
      </c>
      <c r="E15" s="334"/>
      <c r="F15" s="334"/>
      <c r="G15" s="334"/>
      <c r="H15" s="334" t="s">
        <v>172</v>
      </c>
      <c r="I15" s="334"/>
      <c r="J15" s="334" t="s">
        <v>172</v>
      </c>
      <c r="K15" s="358"/>
      <c r="L15" s="454">
        <v>5</v>
      </c>
      <c r="M15" s="456" t="str">
        <f>"技術士 "&amp;B27</f>
        <v>技術士 建設「鋼構造及びコンクリート」・総合技術監理（建設「鋼構造及びコンクリート」）</v>
      </c>
      <c r="N15" s="456" t="s">
        <v>245</v>
      </c>
      <c r="O15" s="456" t="str">
        <f>"技術士 "&amp;B29</f>
        <v>技術士 電気電子・総合技術監理（電気電子）</v>
      </c>
      <c r="P15" s="456" t="str">
        <f>"技術士 "&amp;B32</f>
        <v>技術士 上下水道「上水道及び工業用水道」・総合技術監理（上下水道「上水道及び工業用水道」）</v>
      </c>
      <c r="Q15" s="456" t="str">
        <f>"技術士 "&amp;B27</f>
        <v>技術士 建設「鋼構造及びコンクリート」・総合技術監理（建設「鋼構造及びコンクリート」）</v>
      </c>
      <c r="R15" s="456" t="str">
        <f>"技術士 "&amp;B34</f>
        <v>技術士 森林「林業」・総合技術監理（森林「林業」）</v>
      </c>
      <c r="S15" s="456" t="str">
        <f>"技術士 "&amp;B37</f>
        <v>技術士 衛生工学「水質管理」・総合技術監理（衛生工学「水質管理」）</v>
      </c>
      <c r="T15" s="457"/>
      <c r="U15" s="457"/>
    </row>
    <row r="16" spans="1:21" s="330" customFormat="1" ht="22.2" customHeight="1" x14ac:dyDescent="0.3">
      <c r="A16" s="331"/>
      <c r="B16" s="327" t="s">
        <v>176</v>
      </c>
      <c r="C16" s="328"/>
      <c r="D16" s="329"/>
      <c r="E16" s="329" t="s">
        <v>169</v>
      </c>
      <c r="F16" s="329"/>
      <c r="G16" s="329"/>
      <c r="H16" s="329"/>
      <c r="I16" s="329"/>
      <c r="J16" s="329"/>
      <c r="K16" s="357"/>
      <c r="L16" s="454">
        <v>6</v>
      </c>
      <c r="M16" s="456" t="str">
        <f>"技術士 "&amp;B28</f>
        <v>技術士 農業「農業土木」・総合技術監理（農業「農業土木」）</v>
      </c>
      <c r="N16" s="456" t="s">
        <v>245</v>
      </c>
      <c r="O16" s="456" t="s">
        <v>245</v>
      </c>
      <c r="P16" s="456" t="str">
        <f>"技術士 "&amp;B36</f>
        <v>技術士 衛生工学・総合技術監理（衛生工学）</v>
      </c>
      <c r="Q16" s="456" t="s">
        <v>245</v>
      </c>
      <c r="R16" s="456" t="str">
        <f>"技術士 "&amp;B35</f>
        <v>技術士 森林「森林土木」・総合技術監理（森林「森林土木」）</v>
      </c>
      <c r="S16" s="456" t="str">
        <f>"技術士 "&amp;B38</f>
        <v>技術士 衛生工学「廃棄物管理」及び「汚物処理」・総合技術監理（衛生工学「廃棄物管理」）</v>
      </c>
      <c r="T16" s="457"/>
      <c r="U16" s="457"/>
    </row>
    <row r="17" spans="1:21" s="330" customFormat="1" ht="22.2" customHeight="1" x14ac:dyDescent="0.3">
      <c r="A17" s="331"/>
      <c r="B17" s="332" t="s">
        <v>177</v>
      </c>
      <c r="C17" s="333" t="s">
        <v>178</v>
      </c>
      <c r="D17" s="334"/>
      <c r="E17" s="334" t="s">
        <v>172</v>
      </c>
      <c r="F17" s="334"/>
      <c r="G17" s="334"/>
      <c r="H17" s="334"/>
      <c r="I17" s="334"/>
      <c r="J17" s="334"/>
      <c r="K17" s="358"/>
      <c r="L17" s="454">
        <v>7</v>
      </c>
      <c r="M17" s="456" t="str">
        <f>"技術士 "&amp;B33</f>
        <v>技術士 水産「水産土木」・総合技術監理（水産「水産土木」）</v>
      </c>
      <c r="N17" s="456" t="s">
        <v>245</v>
      </c>
      <c r="O17" s="456" t="s">
        <v>245</v>
      </c>
      <c r="P17" s="456" t="str">
        <f>"技術士 "&amp;B37</f>
        <v>技術士 衛生工学「水質管理」・総合技術監理（衛生工学「水質管理」）</v>
      </c>
      <c r="Q17" s="456" t="s">
        <v>246</v>
      </c>
      <c r="R17" s="456" t="s">
        <v>245</v>
      </c>
      <c r="S17" s="456" t="s">
        <v>245</v>
      </c>
      <c r="T17" s="457"/>
      <c r="U17" s="457"/>
    </row>
    <row r="18" spans="1:21" s="330" customFormat="1" ht="22.2" customHeight="1" x14ac:dyDescent="0.3">
      <c r="A18" s="331"/>
      <c r="B18" s="327" t="s">
        <v>179</v>
      </c>
      <c r="C18" s="328"/>
      <c r="D18" s="329"/>
      <c r="E18" s="329"/>
      <c r="F18" s="329" t="s">
        <v>169</v>
      </c>
      <c r="G18" s="329"/>
      <c r="H18" s="329"/>
      <c r="I18" s="329"/>
      <c r="J18" s="329"/>
      <c r="K18" s="357"/>
      <c r="L18" s="454">
        <v>8</v>
      </c>
      <c r="M18" s="456" t="str">
        <f>"技術士 "&amp;B35</f>
        <v>技術士 森林「森林土木」・総合技術監理（森林「森林土木」）</v>
      </c>
      <c r="N18" s="456" t="s">
        <v>245</v>
      </c>
      <c r="O18" s="456" t="s">
        <v>245</v>
      </c>
      <c r="P18" s="456" t="str">
        <f>"技術士 "&amp;B38</f>
        <v>技術士 衛生工学「廃棄物管理」及び「汚物処理」・総合技術監理（衛生工学「廃棄物管理」）</v>
      </c>
      <c r="Q18" s="456" t="s">
        <v>245</v>
      </c>
      <c r="R18" s="456" t="s">
        <v>245</v>
      </c>
      <c r="S18" s="456" t="s">
        <v>247</v>
      </c>
      <c r="T18" s="457"/>
      <c r="U18" s="457"/>
    </row>
    <row r="19" spans="1:21" s="330" customFormat="1" ht="22.2" customHeight="1" x14ac:dyDescent="0.45">
      <c r="A19" s="331"/>
      <c r="B19" s="332" t="s">
        <v>180</v>
      </c>
      <c r="C19" s="333"/>
      <c r="D19" s="334"/>
      <c r="E19" s="334"/>
      <c r="F19" s="334" t="s">
        <v>172</v>
      </c>
      <c r="G19" s="334"/>
      <c r="H19" s="334"/>
      <c r="I19" s="334"/>
      <c r="J19" s="334"/>
      <c r="K19" s="358"/>
      <c r="L19" s="457"/>
      <c r="M19" s="457"/>
      <c r="N19" s="457"/>
      <c r="O19" s="457"/>
      <c r="P19" s="457"/>
      <c r="Q19" s="457"/>
      <c r="R19" s="457"/>
      <c r="S19" s="457"/>
      <c r="T19" s="457"/>
      <c r="U19" s="457"/>
    </row>
    <row r="20" spans="1:21" s="330" customFormat="1" ht="22.2" customHeight="1" x14ac:dyDescent="0.45">
      <c r="A20" s="331"/>
      <c r="B20" s="327" t="s">
        <v>181</v>
      </c>
      <c r="C20" s="328"/>
      <c r="D20" s="329"/>
      <c r="E20" s="329"/>
      <c r="F20" s="329"/>
      <c r="G20" s="329" t="s">
        <v>169</v>
      </c>
      <c r="H20" s="329"/>
      <c r="I20" s="329"/>
      <c r="J20" s="329"/>
      <c r="K20" s="357"/>
      <c r="L20" s="457"/>
      <c r="M20" s="457"/>
      <c r="N20" s="457"/>
      <c r="O20" s="457"/>
      <c r="P20" s="457"/>
      <c r="Q20" s="457"/>
      <c r="R20" s="457"/>
      <c r="S20" s="457"/>
      <c r="T20" s="457"/>
      <c r="U20" s="457"/>
    </row>
    <row r="21" spans="1:21" s="330" customFormat="1" ht="22.2" customHeight="1" x14ac:dyDescent="0.45">
      <c r="A21" s="331"/>
      <c r="B21" s="332" t="s">
        <v>182</v>
      </c>
      <c r="C21" s="333"/>
      <c r="D21" s="334"/>
      <c r="E21" s="334"/>
      <c r="F21" s="334"/>
      <c r="G21" s="334" t="s">
        <v>172</v>
      </c>
      <c r="H21" s="334"/>
      <c r="I21" s="334"/>
      <c r="J21" s="334"/>
      <c r="K21" s="358"/>
      <c r="L21" s="457"/>
      <c r="M21" s="457"/>
      <c r="N21" s="457"/>
      <c r="O21" s="457"/>
      <c r="P21" s="457"/>
      <c r="Q21" s="457"/>
      <c r="R21" s="457"/>
      <c r="S21" s="457"/>
      <c r="T21" s="457"/>
      <c r="U21" s="457"/>
    </row>
    <row r="22" spans="1:21" s="330" customFormat="1" ht="22.2" customHeight="1" x14ac:dyDescent="0.45">
      <c r="A22" s="331"/>
      <c r="B22" s="327" t="s">
        <v>183</v>
      </c>
      <c r="C22" s="328"/>
      <c r="D22" s="329"/>
      <c r="E22" s="329"/>
      <c r="F22" s="329"/>
      <c r="G22" s="329"/>
      <c r="H22" s="329"/>
      <c r="I22" s="329" t="s">
        <v>169</v>
      </c>
      <c r="J22" s="329"/>
      <c r="K22" s="357"/>
      <c r="L22" s="458" t="s">
        <v>248</v>
      </c>
      <c r="M22" s="459" t="str">
        <f>HLOOKUP(入力シート!$E$14,$M$11:$S$18,1,FALSE)</f>
        <v>土木一式工事</v>
      </c>
      <c r="N22" s="460"/>
      <c r="O22" s="460"/>
      <c r="P22" s="460"/>
      <c r="Q22" s="460"/>
      <c r="R22" s="460"/>
      <c r="S22" s="460"/>
      <c r="T22" s="461"/>
      <c r="U22" s="457"/>
    </row>
    <row r="23" spans="1:21" s="330" customFormat="1" ht="22.2" customHeight="1" x14ac:dyDescent="0.45">
      <c r="A23" s="335"/>
      <c r="B23" s="332" t="s">
        <v>184</v>
      </c>
      <c r="C23" s="333"/>
      <c r="D23" s="334"/>
      <c r="E23" s="334"/>
      <c r="F23" s="334"/>
      <c r="G23" s="334"/>
      <c r="H23" s="334"/>
      <c r="I23" s="334" t="s">
        <v>172</v>
      </c>
      <c r="J23" s="334"/>
      <c r="K23" s="358"/>
      <c r="L23" s="471">
        <v>1</v>
      </c>
      <c r="M23" s="462" t="str">
        <f>HLOOKUP(入力シート!$E$14,$M$11:$S$18,2,FALSE)</f>
        <v>１級建設機械施工技士</v>
      </c>
      <c r="N23" s="463"/>
      <c r="O23" s="463"/>
      <c r="P23" s="463"/>
      <c r="Q23" s="463"/>
      <c r="R23" s="463"/>
      <c r="S23" s="463"/>
      <c r="T23" s="464"/>
      <c r="U23" s="457"/>
    </row>
    <row r="24" spans="1:21" s="330" customFormat="1" ht="22.2" customHeight="1" x14ac:dyDescent="0.45">
      <c r="A24" s="326" t="s">
        <v>185</v>
      </c>
      <c r="B24" s="327" t="s">
        <v>186</v>
      </c>
      <c r="C24" s="328"/>
      <c r="D24" s="329"/>
      <c r="E24" s="329" t="s">
        <v>169</v>
      </c>
      <c r="F24" s="329"/>
      <c r="G24" s="329"/>
      <c r="H24" s="329"/>
      <c r="I24" s="329"/>
      <c r="J24" s="329"/>
      <c r="K24" s="357"/>
      <c r="L24" s="472">
        <v>2</v>
      </c>
      <c r="M24" s="465" t="str">
        <f>HLOOKUP(入力シート!$E$14,$M$11:$S$18,3,FALSE)</f>
        <v>１級土木施工管理技士</v>
      </c>
      <c r="N24" s="466"/>
      <c r="O24" s="466"/>
      <c r="P24" s="466"/>
      <c r="Q24" s="466"/>
      <c r="R24" s="466"/>
      <c r="S24" s="466"/>
      <c r="T24" s="467"/>
      <c r="U24" s="457"/>
    </row>
    <row r="25" spans="1:21" s="330" customFormat="1" ht="22.2" customHeight="1" x14ac:dyDescent="0.45">
      <c r="A25" s="336" t="s">
        <v>187</v>
      </c>
      <c r="B25" s="562" t="s">
        <v>188</v>
      </c>
      <c r="C25" s="563"/>
      <c r="D25" s="564"/>
      <c r="E25" s="564" t="s">
        <v>172</v>
      </c>
      <c r="F25" s="564"/>
      <c r="G25" s="564"/>
      <c r="H25" s="564"/>
      <c r="I25" s="564"/>
      <c r="J25" s="564"/>
      <c r="K25" s="358"/>
      <c r="L25" s="472">
        <v>3</v>
      </c>
      <c r="M25" s="465" t="str">
        <f>HLOOKUP(入力シート!$E$14,$M$11:$S$18,4,FALSE)</f>
        <v>技術士 建設・総合技術監理（建設）</v>
      </c>
      <c r="N25" s="466"/>
      <c r="O25" s="466"/>
      <c r="P25" s="466"/>
      <c r="Q25" s="466"/>
      <c r="R25" s="466"/>
      <c r="S25" s="466"/>
      <c r="T25" s="467"/>
      <c r="U25" s="457"/>
    </row>
    <row r="26" spans="1:21" s="330" customFormat="1" ht="22.2" customHeight="1" x14ac:dyDescent="0.45">
      <c r="A26" s="326" t="s">
        <v>189</v>
      </c>
      <c r="B26" s="327" t="s">
        <v>190</v>
      </c>
      <c r="C26" s="328"/>
      <c r="D26" s="337" t="s">
        <v>191</v>
      </c>
      <c r="E26" s="337"/>
      <c r="F26" s="337" t="s">
        <v>192</v>
      </c>
      <c r="G26" s="337"/>
      <c r="H26" s="337" t="s">
        <v>192</v>
      </c>
      <c r="I26" s="337" t="s">
        <v>192</v>
      </c>
      <c r="J26" s="337"/>
      <c r="K26" s="359"/>
      <c r="L26" s="472">
        <v>4</v>
      </c>
      <c r="M26" s="465" t="str">
        <f>HLOOKUP(入力シート!$E$14,$M$11:$S$18,5,FALSE)</f>
        <v>技術士 建設「鋼構造及びコンクリート」・総合技術監理（建設「鋼構造及びコンクリート」）</v>
      </c>
      <c r="N26" s="466"/>
      <c r="O26" s="466"/>
      <c r="P26" s="466"/>
      <c r="Q26" s="466"/>
      <c r="R26" s="466"/>
      <c r="S26" s="466"/>
      <c r="T26" s="467"/>
      <c r="U26" s="457"/>
    </row>
    <row r="27" spans="1:21" s="330" customFormat="1" ht="22.2" customHeight="1" x14ac:dyDescent="0.45">
      <c r="A27" s="338" t="s">
        <v>193</v>
      </c>
      <c r="B27" s="339" t="s">
        <v>194</v>
      </c>
      <c r="C27" s="340"/>
      <c r="D27" s="341" t="s">
        <v>192</v>
      </c>
      <c r="E27" s="341"/>
      <c r="F27" s="341" t="s">
        <v>192</v>
      </c>
      <c r="G27" s="341"/>
      <c r="H27" s="341" t="s">
        <v>192</v>
      </c>
      <c r="I27" s="341" t="s">
        <v>192</v>
      </c>
      <c r="J27" s="341"/>
      <c r="K27" s="360"/>
      <c r="L27" s="472">
        <v>5</v>
      </c>
      <c r="M27" s="465" t="str">
        <f>HLOOKUP(入力シート!$E$14,$M$11:$S$18,6,FALSE)</f>
        <v>技術士 農業「農業土木」・総合技術監理（農業「農業土木」）</v>
      </c>
      <c r="N27" s="466"/>
      <c r="O27" s="466"/>
      <c r="P27" s="466"/>
      <c r="Q27" s="466"/>
      <c r="R27" s="466"/>
      <c r="S27" s="466"/>
      <c r="T27" s="467"/>
      <c r="U27" s="457"/>
    </row>
    <row r="28" spans="1:21" s="330" customFormat="1" ht="22.2" customHeight="1" x14ac:dyDescent="0.45">
      <c r="A28" s="331"/>
      <c r="B28" s="342" t="s">
        <v>195</v>
      </c>
      <c r="C28" s="343"/>
      <c r="D28" s="344" t="s">
        <v>192</v>
      </c>
      <c r="E28" s="344"/>
      <c r="F28" s="344"/>
      <c r="G28" s="344"/>
      <c r="H28" s="344"/>
      <c r="I28" s="344"/>
      <c r="J28" s="344"/>
      <c r="K28" s="359"/>
      <c r="L28" s="472">
        <v>6</v>
      </c>
      <c r="M28" s="465" t="str">
        <f>HLOOKUP(入力シート!$E$14,$M$11:$S$18,7,FALSE)</f>
        <v>技術士 水産「水産土木」・総合技術監理（水産「水産土木」）</v>
      </c>
      <c r="N28" s="466"/>
      <c r="O28" s="466"/>
      <c r="P28" s="466"/>
      <c r="Q28" s="466"/>
      <c r="R28" s="466"/>
      <c r="S28" s="466"/>
      <c r="T28" s="467"/>
      <c r="U28" s="457"/>
    </row>
    <row r="29" spans="1:21" s="330" customFormat="1" ht="22.2" customHeight="1" x14ac:dyDescent="0.45">
      <c r="A29" s="331"/>
      <c r="B29" s="339" t="s">
        <v>196</v>
      </c>
      <c r="C29" s="340"/>
      <c r="D29" s="341"/>
      <c r="E29" s="341"/>
      <c r="F29" s="341" t="s">
        <v>192</v>
      </c>
      <c r="G29" s="341"/>
      <c r="H29" s="341"/>
      <c r="I29" s="341"/>
      <c r="J29" s="341"/>
      <c r="K29" s="360"/>
      <c r="L29" s="472">
        <v>7</v>
      </c>
      <c r="M29" s="468" t="str">
        <f>HLOOKUP(入力シート!$E$14,$M$11:$S$18,8,FALSE)</f>
        <v>技術士 森林「森林土木」・総合技術監理（森林「森林土木」）</v>
      </c>
      <c r="N29" s="469"/>
      <c r="O29" s="469"/>
      <c r="P29" s="469"/>
      <c r="Q29" s="469"/>
      <c r="R29" s="469"/>
      <c r="S29" s="469"/>
      <c r="T29" s="470"/>
      <c r="U29" s="457"/>
    </row>
    <row r="30" spans="1:21" s="330" customFormat="1" ht="22.2" customHeight="1" x14ac:dyDescent="0.45">
      <c r="A30" s="331"/>
      <c r="B30" s="342" t="s">
        <v>197</v>
      </c>
      <c r="C30" s="343"/>
      <c r="D30" s="344"/>
      <c r="E30" s="344"/>
      <c r="F30" s="344"/>
      <c r="G30" s="344" t="s">
        <v>192</v>
      </c>
      <c r="H30" s="344"/>
      <c r="I30" s="344"/>
      <c r="J30" s="344"/>
      <c r="K30" s="359"/>
      <c r="L30" s="457"/>
      <c r="M30" s="457"/>
      <c r="N30" s="457"/>
      <c r="O30" s="457"/>
      <c r="P30" s="457"/>
      <c r="Q30" s="457"/>
      <c r="R30" s="457"/>
      <c r="S30" s="457"/>
      <c r="T30" s="457"/>
      <c r="U30" s="457"/>
    </row>
    <row r="31" spans="1:21" s="330" customFormat="1" ht="22.2" customHeight="1" x14ac:dyDescent="0.45">
      <c r="A31" s="331"/>
      <c r="B31" s="339" t="s">
        <v>198</v>
      </c>
      <c r="C31" s="340"/>
      <c r="D31" s="341"/>
      <c r="E31" s="341"/>
      <c r="F31" s="341"/>
      <c r="G31" s="341" t="s">
        <v>192</v>
      </c>
      <c r="H31" s="341"/>
      <c r="I31" s="341"/>
      <c r="J31" s="341" t="s">
        <v>192</v>
      </c>
      <c r="K31" s="360"/>
    </row>
    <row r="32" spans="1:21" s="330" customFormat="1" ht="22.2" customHeight="1" x14ac:dyDescent="0.45">
      <c r="A32" s="331"/>
      <c r="B32" s="985" t="s">
        <v>199</v>
      </c>
      <c r="C32" s="986"/>
      <c r="D32" s="344"/>
      <c r="E32" s="344"/>
      <c r="F32" s="344"/>
      <c r="G32" s="344" t="s">
        <v>192</v>
      </c>
      <c r="H32" s="344"/>
      <c r="I32" s="344"/>
      <c r="J32" s="344" t="s">
        <v>192</v>
      </c>
      <c r="K32" s="359"/>
    </row>
    <row r="33" spans="1:11" s="330" customFormat="1" ht="22.2" customHeight="1" x14ac:dyDescent="0.45">
      <c r="A33" s="331"/>
      <c r="B33" s="339" t="s">
        <v>200</v>
      </c>
      <c r="C33" s="340"/>
      <c r="D33" s="341" t="s">
        <v>192</v>
      </c>
      <c r="E33" s="341"/>
      <c r="F33" s="341"/>
      <c r="G33" s="341"/>
      <c r="H33" s="341"/>
      <c r="I33" s="341"/>
      <c r="J33" s="341"/>
      <c r="K33" s="360"/>
    </row>
    <row r="34" spans="1:11" s="330" customFormat="1" ht="22.2" customHeight="1" x14ac:dyDescent="0.45">
      <c r="A34" s="331"/>
      <c r="B34" s="342" t="s">
        <v>201</v>
      </c>
      <c r="C34" s="343"/>
      <c r="D34" s="344"/>
      <c r="E34" s="344"/>
      <c r="F34" s="344"/>
      <c r="G34" s="344"/>
      <c r="H34" s="344"/>
      <c r="I34" s="344" t="s">
        <v>192</v>
      </c>
      <c r="J34" s="344"/>
      <c r="K34" s="359"/>
    </row>
    <row r="35" spans="1:11" s="330" customFormat="1" ht="22.2" customHeight="1" x14ac:dyDescent="0.45">
      <c r="A35" s="331"/>
      <c r="B35" s="339" t="s">
        <v>202</v>
      </c>
      <c r="C35" s="340"/>
      <c r="D35" s="341" t="s">
        <v>192</v>
      </c>
      <c r="E35" s="341"/>
      <c r="F35" s="341"/>
      <c r="G35" s="341"/>
      <c r="H35" s="341"/>
      <c r="I35" s="341" t="s">
        <v>192</v>
      </c>
      <c r="J35" s="341"/>
      <c r="K35" s="360"/>
    </row>
    <row r="36" spans="1:11" s="330" customFormat="1" ht="22.2" customHeight="1" x14ac:dyDescent="0.45">
      <c r="A36" s="331"/>
      <c r="B36" s="342" t="s">
        <v>203</v>
      </c>
      <c r="C36" s="343"/>
      <c r="D36" s="344"/>
      <c r="E36" s="344"/>
      <c r="F36" s="344"/>
      <c r="G36" s="344" t="s">
        <v>192</v>
      </c>
      <c r="H36" s="344"/>
      <c r="I36" s="344"/>
      <c r="J36" s="344"/>
      <c r="K36" s="359"/>
    </row>
    <row r="37" spans="1:11" s="330" customFormat="1" ht="22.2" customHeight="1" x14ac:dyDescent="0.45">
      <c r="A37" s="331"/>
      <c r="B37" s="339" t="s">
        <v>204</v>
      </c>
      <c r="C37" s="340"/>
      <c r="D37" s="341"/>
      <c r="E37" s="341"/>
      <c r="F37" s="341"/>
      <c r="G37" s="341" t="s">
        <v>192</v>
      </c>
      <c r="H37" s="341"/>
      <c r="I37" s="341"/>
      <c r="J37" s="341" t="s">
        <v>192</v>
      </c>
      <c r="K37" s="360"/>
    </row>
    <row r="38" spans="1:11" s="330" customFormat="1" ht="22.2" customHeight="1" x14ac:dyDescent="0.45">
      <c r="A38" s="335"/>
      <c r="B38" s="345" t="s">
        <v>253</v>
      </c>
      <c r="C38" s="346"/>
      <c r="D38" s="347"/>
      <c r="E38" s="347"/>
      <c r="F38" s="347"/>
      <c r="G38" s="347" t="s">
        <v>192</v>
      </c>
      <c r="H38" s="347"/>
      <c r="I38" s="347"/>
      <c r="J38" s="347" t="s">
        <v>192</v>
      </c>
      <c r="K38" s="359"/>
    </row>
  </sheetData>
  <mergeCells count="3">
    <mergeCell ref="A2:J2"/>
    <mergeCell ref="A10:J10"/>
    <mergeCell ref="B32:C32"/>
  </mergeCells>
  <phoneticPr fontId="24"/>
  <printOptions horizontalCentered="1"/>
  <pageMargins left="0.70866141732283472" right="0.70866141732283472" top="0.74803149606299213" bottom="0.74803149606299213" header="0.31496062992125984" footer="0.31496062992125984"/>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A137"/>
  <sheetViews>
    <sheetView tabSelected="1" view="pageBreakPreview" zoomScaleNormal="100" zoomScaleSheetLayoutView="100" workbookViewId="0">
      <selection activeCell="A16" sqref="A16:Q16"/>
    </sheetView>
  </sheetViews>
  <sheetFormatPr defaultColWidth="8.69921875" defaultRowHeight="14.4" x14ac:dyDescent="0.2"/>
  <cols>
    <col min="1" max="1" width="5.8984375" style="292" customWidth="1"/>
    <col min="2" max="2" width="4.19921875" style="292" customWidth="1"/>
    <col min="3" max="5" width="5.5" style="292" customWidth="1"/>
    <col min="6" max="16" width="5" style="292" customWidth="1"/>
    <col min="17" max="17" width="5.5" style="292" customWidth="1"/>
    <col min="18" max="18" width="7.3984375" style="292" hidden="1" customWidth="1"/>
    <col min="19" max="52" width="5.69921875" style="292" customWidth="1"/>
    <col min="53" max="16384" width="8.69921875" style="292"/>
  </cols>
  <sheetData>
    <row r="1" spans="1:18" ht="18.600000000000001" customHeight="1" x14ac:dyDescent="0.2">
      <c r="R1" s="302" t="s">
        <v>463</v>
      </c>
    </row>
    <row r="2" spans="1:18" ht="18.600000000000001" customHeight="1" x14ac:dyDescent="0.45">
      <c r="D2" s="1157" t="s">
        <v>548</v>
      </c>
      <c r="E2" s="1156"/>
      <c r="F2" s="1156"/>
      <c r="G2" s="1156"/>
      <c r="H2" s="1156"/>
      <c r="I2" s="1156"/>
      <c r="J2" s="1156"/>
      <c r="K2" s="1156"/>
      <c r="L2" s="1156"/>
      <c r="M2" s="1156"/>
      <c r="N2" s="1156"/>
      <c r="R2" s="445" t="s">
        <v>338</v>
      </c>
    </row>
    <row r="3" spans="1:18" ht="18.600000000000001" customHeight="1" x14ac:dyDescent="0.2">
      <c r="A3" s="293"/>
      <c r="B3" s="293"/>
      <c r="C3" s="293"/>
      <c r="D3" s="293"/>
      <c r="E3" s="293"/>
      <c r="F3" s="293"/>
      <c r="G3" s="293"/>
      <c r="H3" s="293"/>
      <c r="I3" s="293"/>
      <c r="J3" s="293"/>
      <c r="K3" s="293"/>
      <c r="L3" s="293"/>
      <c r="M3" s="293"/>
      <c r="N3" s="293"/>
      <c r="O3" s="293"/>
      <c r="P3" s="293"/>
      <c r="Q3" s="293"/>
      <c r="R3" s="364"/>
    </row>
    <row r="4" spans="1:18" ht="18.600000000000001" customHeight="1" x14ac:dyDescent="0.2">
      <c r="A4" s="293"/>
      <c r="B4" s="293"/>
      <c r="C4" s="293"/>
      <c r="D4" s="293"/>
      <c r="E4" s="293"/>
      <c r="F4" s="293"/>
      <c r="G4" s="293"/>
      <c r="H4" s="293"/>
      <c r="I4" s="293"/>
      <c r="J4" s="1144" t="s">
        <v>97</v>
      </c>
      <c r="K4" s="1144"/>
      <c r="L4" s="1158" t="s">
        <v>311</v>
      </c>
      <c r="M4" s="1158"/>
      <c r="N4" s="1158"/>
      <c r="O4" s="1158"/>
      <c r="P4" s="1158"/>
      <c r="Q4" s="293"/>
      <c r="R4" s="364"/>
    </row>
    <row r="5" spans="1:18" ht="18.600000000000001" customHeight="1" x14ac:dyDescent="0.2">
      <c r="A5" s="293"/>
      <c r="B5" s="293"/>
      <c r="C5" s="293"/>
      <c r="D5" s="293"/>
      <c r="E5" s="293"/>
      <c r="F5" s="293"/>
      <c r="G5" s="293"/>
      <c r="H5" s="293"/>
      <c r="I5" s="293"/>
      <c r="J5" s="293"/>
      <c r="K5" s="293"/>
      <c r="L5" s="293"/>
      <c r="M5" s="293"/>
      <c r="N5" s="293"/>
      <c r="O5" s="293"/>
      <c r="P5" s="293"/>
      <c r="Q5" s="293"/>
      <c r="R5" s="364"/>
    </row>
    <row r="6" spans="1:18" ht="18.600000000000001" customHeight="1" x14ac:dyDescent="0.2">
      <c r="A6" s="1144" t="s">
        <v>71</v>
      </c>
      <c r="B6" s="1144"/>
      <c r="C6" s="1144"/>
      <c r="D6" s="293"/>
      <c r="E6" s="293"/>
      <c r="F6" s="293"/>
      <c r="G6" s="293"/>
      <c r="H6" s="293"/>
      <c r="I6" s="293"/>
      <c r="J6" s="293"/>
      <c r="K6" s="293"/>
      <c r="L6" s="293"/>
      <c r="M6" s="293"/>
      <c r="N6" s="293"/>
      <c r="O6" s="293"/>
      <c r="P6" s="293"/>
      <c r="Q6" s="293"/>
      <c r="R6" s="364"/>
    </row>
    <row r="7" spans="1:18" ht="18.600000000000001" customHeight="1" x14ac:dyDescent="0.2">
      <c r="A7" s="293"/>
      <c r="B7" s="293"/>
      <c r="C7" s="293"/>
      <c r="D7" s="293"/>
      <c r="E7" s="293"/>
      <c r="F7" s="293"/>
      <c r="G7" s="293"/>
      <c r="H7" s="293"/>
      <c r="I7" s="293"/>
      <c r="J7" s="293"/>
      <c r="K7" s="293"/>
      <c r="L7" s="293"/>
      <c r="M7" s="293"/>
      <c r="N7" s="293"/>
      <c r="O7" s="293"/>
      <c r="P7" s="293"/>
      <c r="Q7" s="293"/>
      <c r="R7" s="364"/>
    </row>
    <row r="8" spans="1:18" ht="18.600000000000001" customHeight="1" x14ac:dyDescent="0.2">
      <c r="A8" s="293"/>
      <c r="B8" s="293"/>
      <c r="C8" s="293"/>
      <c r="D8" s="293"/>
      <c r="E8" s="293"/>
      <c r="F8" s="1159" t="s">
        <v>133</v>
      </c>
      <c r="G8" s="1159"/>
      <c r="H8" s="1159"/>
      <c r="I8" s="1160"/>
      <c r="J8" s="1160"/>
      <c r="K8" s="1160"/>
      <c r="L8" s="1160"/>
      <c r="M8" s="1160"/>
      <c r="N8" s="1160"/>
      <c r="O8" s="1160"/>
      <c r="P8" s="293"/>
      <c r="Q8" s="293"/>
      <c r="R8" s="364"/>
    </row>
    <row r="9" spans="1:18" ht="18.600000000000001" customHeight="1" x14ac:dyDescent="0.2">
      <c r="A9" s="293"/>
      <c r="B9" s="293"/>
      <c r="C9" s="293"/>
      <c r="D9" s="293"/>
      <c r="E9" s="293"/>
      <c r="F9" s="1159" t="s">
        <v>134</v>
      </c>
      <c r="G9" s="1159"/>
      <c r="H9" s="1159"/>
      <c r="I9" s="1160"/>
      <c r="J9" s="1160"/>
      <c r="K9" s="1160"/>
      <c r="L9" s="1160"/>
      <c r="M9" s="1160"/>
      <c r="N9" s="1160"/>
      <c r="O9" s="1160"/>
      <c r="P9" s="293"/>
      <c r="Q9" s="293"/>
    </row>
    <row r="10" spans="1:18" ht="18.600000000000001" customHeight="1" x14ac:dyDescent="0.2">
      <c r="A10" s="293"/>
      <c r="B10" s="293"/>
      <c r="C10" s="293"/>
      <c r="D10" s="293"/>
      <c r="E10" s="293"/>
      <c r="F10" s="1159" t="s">
        <v>105</v>
      </c>
      <c r="G10" s="1159"/>
      <c r="H10" s="1159"/>
      <c r="I10" s="1160"/>
      <c r="J10" s="1160"/>
      <c r="K10" s="1160"/>
      <c r="L10" s="1160"/>
      <c r="M10" s="1160"/>
      <c r="N10" s="1160"/>
      <c r="O10" s="1160"/>
      <c r="P10" s="566"/>
      <c r="Q10" s="293"/>
    </row>
    <row r="11" spans="1:18" ht="18.600000000000001" customHeight="1" x14ac:dyDescent="0.2">
      <c r="A11" s="293"/>
      <c r="B11" s="293"/>
      <c r="C11" s="293"/>
      <c r="D11" s="293"/>
      <c r="E11" s="293"/>
      <c r="F11" s="1159" t="s">
        <v>72</v>
      </c>
      <c r="G11" s="1159"/>
      <c r="H11" s="1159"/>
      <c r="I11" s="1160"/>
      <c r="J11" s="1160"/>
      <c r="K11" s="1160"/>
      <c r="L11" s="1160"/>
      <c r="M11" s="1160"/>
      <c r="N11" s="1160"/>
      <c r="O11" s="1160"/>
      <c r="P11" s="293"/>
      <c r="Q11" s="293"/>
    </row>
    <row r="12" spans="1:18" ht="18.600000000000001" customHeight="1" x14ac:dyDescent="0.2">
      <c r="A12" s="293"/>
      <c r="B12" s="293"/>
      <c r="C12" s="293"/>
      <c r="D12" s="293"/>
      <c r="E12" s="293"/>
      <c r="F12" s="1159" t="s">
        <v>73</v>
      </c>
      <c r="G12" s="1159"/>
      <c r="H12" s="1159"/>
      <c r="I12" s="1160"/>
      <c r="J12" s="1160"/>
      <c r="K12" s="1160"/>
      <c r="L12" s="1160"/>
      <c r="M12" s="1160"/>
      <c r="N12" s="1160"/>
      <c r="O12" s="1160"/>
      <c r="P12" s="293"/>
      <c r="Q12" s="293"/>
    </row>
    <row r="13" spans="1:18" ht="18.600000000000001" customHeight="1" x14ac:dyDescent="0.2">
      <c r="A13" s="293"/>
      <c r="B13" s="293"/>
      <c r="C13" s="293"/>
      <c r="D13" s="293"/>
      <c r="E13" s="293"/>
      <c r="F13" s="293"/>
      <c r="G13" s="293"/>
      <c r="H13" s="293"/>
      <c r="I13" s="293"/>
      <c r="J13" s="293"/>
      <c r="K13" s="293"/>
      <c r="L13" s="293"/>
      <c r="M13" s="293"/>
      <c r="N13" s="293"/>
      <c r="O13" s="293"/>
      <c r="P13" s="293"/>
      <c r="Q13" s="293"/>
    </row>
    <row r="14" spans="1:18" ht="18.600000000000001" customHeight="1" x14ac:dyDescent="0.2">
      <c r="A14" s="293"/>
      <c r="B14" s="293"/>
      <c r="C14" s="293"/>
      <c r="D14" s="293"/>
      <c r="E14" s="293"/>
      <c r="F14" s="293"/>
      <c r="G14" s="293"/>
      <c r="H14" s="293"/>
      <c r="I14" s="293"/>
      <c r="J14" s="293"/>
      <c r="K14" s="293"/>
      <c r="L14" s="293"/>
      <c r="M14" s="293"/>
      <c r="N14" s="293"/>
      <c r="O14" s="293"/>
      <c r="P14" s="293"/>
      <c r="Q14" s="293"/>
    </row>
    <row r="15" spans="1:18" s="294" customFormat="1" ht="37.35" customHeight="1" x14ac:dyDescent="0.2">
      <c r="A15" s="1161" t="s">
        <v>549</v>
      </c>
      <c r="B15" s="1161"/>
      <c r="C15" s="1161"/>
      <c r="D15" s="1161"/>
      <c r="E15" s="1161"/>
      <c r="F15" s="1161"/>
      <c r="G15" s="1161"/>
      <c r="H15" s="1161"/>
      <c r="I15" s="1161"/>
      <c r="J15" s="1161"/>
      <c r="K15" s="1161"/>
      <c r="L15" s="1161"/>
      <c r="M15" s="1161"/>
      <c r="N15" s="1161"/>
      <c r="O15" s="1161"/>
      <c r="P15" s="1161"/>
      <c r="Q15" s="1161"/>
    </row>
    <row r="16" spans="1:18" ht="37.35" customHeight="1" x14ac:dyDescent="0.2">
      <c r="A16" s="1162" t="str">
        <f>入力シート!D265</f>
        <v>なお、地方自治法施行令（昭和２２年政令第１６号）第１６７条の４の規定に該当する者でないこと及び添付書類の内容について事実と相違ないことを誓約します。</v>
      </c>
      <c r="B16" s="1162"/>
      <c r="C16" s="1162"/>
      <c r="D16" s="1162"/>
      <c r="E16" s="1162"/>
      <c r="F16" s="1162"/>
      <c r="G16" s="1162"/>
      <c r="H16" s="1162"/>
      <c r="I16" s="1162"/>
      <c r="J16" s="1162"/>
      <c r="K16" s="1162"/>
      <c r="L16" s="1162"/>
      <c r="M16" s="1162"/>
      <c r="N16" s="1162"/>
      <c r="O16" s="1162"/>
      <c r="P16" s="1162"/>
      <c r="Q16" s="1162"/>
    </row>
    <row r="17" spans="1:17" ht="18.600000000000001" customHeight="1" x14ac:dyDescent="0.2"/>
    <row r="18" spans="1:17" ht="18.600000000000001" customHeight="1" x14ac:dyDescent="0.2">
      <c r="A18" s="1144" t="s">
        <v>82</v>
      </c>
      <c r="B18" s="1144"/>
      <c r="C18" s="1144"/>
      <c r="D18" s="1144"/>
      <c r="E18" s="1144"/>
      <c r="F18" s="1144"/>
      <c r="G18" s="1144"/>
      <c r="H18" s="1144"/>
      <c r="I18" s="1144"/>
      <c r="J18" s="1144"/>
      <c r="K18" s="1144"/>
      <c r="L18" s="1144"/>
      <c r="M18" s="1144"/>
      <c r="N18" s="1144"/>
      <c r="O18" s="1144"/>
      <c r="P18" s="1144"/>
      <c r="Q18" s="1144"/>
    </row>
    <row r="19" spans="1:17" ht="18.600000000000001" customHeight="1" x14ac:dyDescent="0.2">
      <c r="A19" s="565" t="s">
        <v>464</v>
      </c>
    </row>
    <row r="20" spans="1:17" ht="18.600000000000001" customHeight="1" x14ac:dyDescent="0.2">
      <c r="A20" s="295"/>
      <c r="B20" s="1150"/>
      <c r="C20" s="1151"/>
      <c r="D20" s="1151"/>
      <c r="E20" s="1151"/>
      <c r="F20" s="1150"/>
      <c r="G20" s="1151"/>
      <c r="H20" s="1151"/>
      <c r="I20" s="1151"/>
      <c r="J20" s="1150"/>
      <c r="K20" s="1151"/>
      <c r="L20" s="1151"/>
      <c r="M20" s="1151"/>
      <c r="N20" s="1150"/>
      <c r="O20" s="1151"/>
      <c r="P20" s="1151"/>
      <c r="Q20" s="1152"/>
    </row>
    <row r="21" spans="1:17" ht="18.600000000000001" customHeight="1" x14ac:dyDescent="0.2">
      <c r="A21" s="295"/>
      <c r="B21" s="1150"/>
      <c r="C21" s="1151"/>
      <c r="D21" s="1151"/>
      <c r="E21" s="1151"/>
      <c r="F21" s="1150"/>
      <c r="G21" s="1151"/>
      <c r="H21" s="1151"/>
      <c r="I21" s="1151"/>
      <c r="J21" s="1150"/>
      <c r="K21" s="1151"/>
      <c r="L21" s="1151"/>
      <c r="M21" s="1152"/>
    </row>
    <row r="22" spans="1:17" ht="18.600000000000001" customHeight="1" x14ac:dyDescent="0.45">
      <c r="A22" s="296"/>
      <c r="B22" s="1155" t="s">
        <v>496</v>
      </c>
      <c r="C22" s="1155"/>
      <c r="D22" s="1155"/>
      <c r="E22" s="1155"/>
      <c r="F22" s="1155"/>
      <c r="G22" s="1155"/>
      <c r="H22" s="1155"/>
      <c r="I22" s="1155"/>
      <c r="J22" s="1155"/>
      <c r="K22" s="1155"/>
      <c r="L22" s="1155"/>
      <c r="M22" s="1155"/>
      <c r="N22" s="1155"/>
      <c r="O22" s="1155"/>
      <c r="P22" s="1155"/>
      <c r="Q22" s="1156"/>
    </row>
    <row r="23" spans="1:17" ht="18.600000000000001" customHeight="1" x14ac:dyDescent="0.2">
      <c r="A23" s="296"/>
    </row>
    <row r="24" spans="1:17" ht="18.600000000000001" hidden="1" customHeight="1" x14ac:dyDescent="0.2">
      <c r="A24" s="295">
        <v>2</v>
      </c>
      <c r="B24" s="1153" t="s">
        <v>2</v>
      </c>
      <c r="C24" s="1153"/>
    </row>
    <row r="25" spans="1:17" ht="18.600000000000001" hidden="1" customHeight="1" x14ac:dyDescent="0.2">
      <c r="B25" s="1154" t="str">
        <f>入力シート!E9</f>
        <v>○○工事</v>
      </c>
      <c r="C25" s="1154"/>
      <c r="D25" s="1154"/>
      <c r="E25" s="1154"/>
      <c r="F25" s="1154"/>
      <c r="G25" s="1154"/>
      <c r="H25" s="1154"/>
      <c r="I25" s="1154"/>
      <c r="J25" s="1154"/>
      <c r="K25" s="1154"/>
      <c r="L25" s="1154"/>
      <c r="M25" s="1154"/>
      <c r="N25" s="1154"/>
      <c r="O25" s="1154"/>
      <c r="P25" s="1154"/>
    </row>
    <row r="26" spans="1:17" ht="18.600000000000001" customHeight="1" x14ac:dyDescent="0.2"/>
    <row r="27" spans="1:17" ht="18.600000000000001" customHeight="1" x14ac:dyDescent="0.2">
      <c r="A27" s="565" t="s">
        <v>83</v>
      </c>
      <c r="B27" s="293"/>
      <c r="C27" s="293"/>
      <c r="D27" s="293"/>
      <c r="E27" s="293"/>
      <c r="F27" s="293"/>
    </row>
    <row r="28" spans="1:17" ht="18.600000000000001" customHeight="1" x14ac:dyDescent="0.2">
      <c r="A28" s="295">
        <v>1</v>
      </c>
      <c r="B28" s="293" t="s">
        <v>84</v>
      </c>
      <c r="C28" s="293"/>
      <c r="D28" s="293"/>
      <c r="E28" s="293"/>
      <c r="F28" s="293"/>
    </row>
    <row r="29" spans="1:17" ht="18.600000000000001" customHeight="1" x14ac:dyDescent="0.2">
      <c r="A29" s="293"/>
      <c r="B29" s="297" t="s">
        <v>146</v>
      </c>
      <c r="C29" s="293"/>
      <c r="D29" s="293"/>
      <c r="E29" s="293"/>
      <c r="F29" s="293"/>
    </row>
    <row r="30" spans="1:17" ht="18.600000000000001" customHeight="1" x14ac:dyDescent="0.2">
      <c r="A30" s="293"/>
      <c r="B30" s="297" t="s">
        <v>484</v>
      </c>
      <c r="C30" s="293"/>
      <c r="D30" s="293"/>
      <c r="E30" s="293"/>
      <c r="F30" s="293"/>
    </row>
    <row r="31" spans="1:17" ht="18.600000000000001" customHeight="1" x14ac:dyDescent="0.2"/>
    <row r="32" spans="1:17" ht="18.600000000000001" customHeight="1" x14ac:dyDescent="0.2"/>
    <row r="33" spans="1:27" ht="18.600000000000001" customHeight="1" x14ac:dyDescent="0.2"/>
    <row r="34" spans="1:27" ht="18.600000000000001" customHeight="1" x14ac:dyDescent="0.2"/>
    <row r="35" spans="1:27" ht="18.600000000000001" customHeight="1" x14ac:dyDescent="0.2"/>
    <row r="36" spans="1:27" ht="18.600000000000001" customHeight="1" x14ac:dyDescent="0.2"/>
    <row r="37" spans="1:27" ht="18.600000000000001" customHeight="1" x14ac:dyDescent="0.35">
      <c r="R37" s="303"/>
    </row>
    <row r="38" spans="1:27" ht="18.600000000000001" customHeight="1" x14ac:dyDescent="0.2">
      <c r="A38" s="298" t="s">
        <v>85</v>
      </c>
      <c r="R38" s="362"/>
    </row>
    <row r="39" spans="1:27" ht="18.600000000000001" customHeight="1" x14ac:dyDescent="0.2">
      <c r="C39" s="1144" t="s">
        <v>84</v>
      </c>
      <c r="D39" s="1144"/>
      <c r="E39" s="1144"/>
      <c r="F39" s="1144"/>
      <c r="G39" s="1144"/>
      <c r="H39" s="1144"/>
      <c r="I39" s="1144"/>
      <c r="J39" s="1144"/>
      <c r="K39" s="1144"/>
      <c r="L39" s="1144"/>
      <c r="M39" s="1144"/>
      <c r="N39" s="1144"/>
      <c r="O39" s="1144"/>
      <c r="R39" s="363"/>
    </row>
    <row r="40" spans="1:27" ht="18.600000000000001" customHeight="1" x14ac:dyDescent="0.2">
      <c r="C40" s="566"/>
      <c r="D40" s="566"/>
      <c r="E40" s="566"/>
      <c r="F40" s="566"/>
      <c r="G40" s="566"/>
      <c r="H40" s="566"/>
      <c r="I40" s="566"/>
      <c r="J40" s="566"/>
      <c r="K40" s="566"/>
      <c r="L40" s="566"/>
      <c r="M40" s="566"/>
      <c r="N40" s="566"/>
      <c r="O40" s="566"/>
      <c r="R40" s="363"/>
    </row>
    <row r="41" spans="1:27" ht="18.600000000000001" customHeight="1" thickBot="1" x14ac:dyDescent="0.25">
      <c r="A41" s="515">
        <v>1</v>
      </c>
      <c r="B41" s="297" t="str">
        <f>入力シート!D149</f>
        <v>就労環境整備の取組</v>
      </c>
      <c r="C41" s="293"/>
    </row>
    <row r="42" spans="1:27" s="297" customFormat="1" ht="22.2" customHeight="1" thickBot="1" x14ac:dyDescent="0.5">
      <c r="A42" s="566"/>
      <c r="B42" s="1086" t="s">
        <v>148</v>
      </c>
      <c r="C42" s="1087"/>
      <c r="D42" s="1087"/>
      <c r="E42" s="1087"/>
      <c r="F42" s="1087"/>
      <c r="G42" s="1087"/>
      <c r="H42" s="1087"/>
      <c r="I42" s="1089"/>
      <c r="J42" s="1090"/>
      <c r="K42" s="1090"/>
      <c r="L42" s="1090"/>
      <c r="M42" s="1090"/>
      <c r="N42" s="1090"/>
      <c r="O42" s="1090"/>
      <c r="P42" s="1091"/>
      <c r="R42" s="361"/>
    </row>
    <row r="43" spans="1:27" s="297" customFormat="1" ht="22.2" customHeight="1" thickBot="1" x14ac:dyDescent="0.5">
      <c r="A43" s="566"/>
      <c r="B43" s="1086" t="s">
        <v>149</v>
      </c>
      <c r="C43" s="1087"/>
      <c r="D43" s="1087"/>
      <c r="E43" s="1087"/>
      <c r="F43" s="1087"/>
      <c r="G43" s="1087"/>
      <c r="H43" s="1088"/>
      <c r="I43" s="1145"/>
      <c r="J43" s="1146"/>
      <c r="K43" s="1146"/>
      <c r="L43" s="1146"/>
      <c r="M43" s="1146"/>
      <c r="N43" s="1146"/>
      <c r="O43" s="1146"/>
      <c r="P43" s="1147"/>
      <c r="R43" s="361"/>
    </row>
    <row r="44" spans="1:27" s="586" customFormat="1" ht="22.2" customHeight="1" thickBot="1" x14ac:dyDescent="0.5">
      <c r="A44" s="585"/>
      <c r="B44" s="1086" t="s">
        <v>542</v>
      </c>
      <c r="C44" s="1087"/>
      <c r="D44" s="1087"/>
      <c r="E44" s="1087"/>
      <c r="F44" s="1087"/>
      <c r="G44" s="1087"/>
      <c r="H44" s="1088"/>
      <c r="I44" s="1145"/>
      <c r="J44" s="1146"/>
      <c r="K44" s="1146"/>
      <c r="L44" s="1146"/>
      <c r="M44" s="1146"/>
      <c r="N44" s="1146"/>
      <c r="O44" s="1146"/>
      <c r="P44" s="1147"/>
      <c r="R44" s="361"/>
    </row>
    <row r="45" spans="1:27" s="301" customFormat="1" ht="15" customHeight="1" x14ac:dyDescent="0.45">
      <c r="A45" s="397"/>
      <c r="B45" s="297" t="s">
        <v>307</v>
      </c>
      <c r="R45" s="362"/>
      <c r="AA45" s="354"/>
    </row>
    <row r="46" spans="1:27" s="301" customFormat="1" ht="15" customHeight="1" x14ac:dyDescent="0.45">
      <c r="A46" s="397"/>
      <c r="B46" s="297" t="s">
        <v>465</v>
      </c>
      <c r="R46" s="362"/>
      <c r="AA46" s="354"/>
    </row>
    <row r="47" spans="1:27" s="528" customFormat="1" ht="12" customHeight="1" x14ac:dyDescent="0.45">
      <c r="A47" s="526"/>
      <c r="B47" s="527"/>
      <c r="R47" s="529"/>
      <c r="AA47" s="530"/>
    </row>
    <row r="48" spans="1:27" ht="18.600000000000001" customHeight="1" thickBot="1" x14ac:dyDescent="0.4">
      <c r="A48" s="394">
        <v>2</v>
      </c>
      <c r="B48" s="292" t="str">
        <f>入力シート!D150</f>
        <v>若年者雇用</v>
      </c>
      <c r="R48" s="303"/>
    </row>
    <row r="49" spans="1:27" s="297" customFormat="1" ht="22.2" customHeight="1" thickBot="1" x14ac:dyDescent="0.5">
      <c r="B49" s="1148" t="s">
        <v>91</v>
      </c>
      <c r="C49" s="1149"/>
      <c r="D49" s="1149"/>
      <c r="E49" s="1149"/>
      <c r="F49" s="1149"/>
      <c r="G49" s="1149"/>
      <c r="H49" s="1149"/>
      <c r="I49" s="1089"/>
      <c r="J49" s="1090"/>
      <c r="K49" s="1090"/>
      <c r="L49" s="1090"/>
      <c r="M49" s="1090"/>
      <c r="N49" s="1090"/>
      <c r="O49" s="1090"/>
      <c r="P49" s="1091"/>
      <c r="R49" s="425"/>
    </row>
    <row r="50" spans="1:27" ht="18.600000000000001" customHeight="1" x14ac:dyDescent="0.2">
      <c r="A50" s="566"/>
      <c r="B50" s="297" t="s">
        <v>249</v>
      </c>
      <c r="R50" s="425"/>
      <c r="AA50" s="354"/>
    </row>
    <row r="51" spans="1:27" ht="18.600000000000001" customHeight="1" x14ac:dyDescent="0.2">
      <c r="A51" s="566"/>
      <c r="B51" s="297" t="s">
        <v>485</v>
      </c>
      <c r="R51" s="425"/>
      <c r="AA51" s="354"/>
    </row>
    <row r="52" spans="1:27" ht="18.600000000000001" customHeight="1" x14ac:dyDescent="0.2">
      <c r="A52" s="566"/>
      <c r="B52" s="297" t="s">
        <v>486</v>
      </c>
      <c r="R52" s="425"/>
      <c r="AA52" s="354"/>
    </row>
    <row r="53" spans="1:27" s="300" customFormat="1" ht="12" customHeight="1" x14ac:dyDescent="0.15">
      <c r="R53" s="529"/>
      <c r="AA53" s="530"/>
    </row>
    <row r="54" spans="1:27" ht="18.600000000000001" customHeight="1" thickBot="1" x14ac:dyDescent="0.25">
      <c r="A54" s="395">
        <v>3</v>
      </c>
      <c r="B54" s="1115" t="str">
        <f>入力シート!D151</f>
        <v xml:space="preserve">若手技術者の育成 </v>
      </c>
      <c r="C54" s="1115"/>
      <c r="D54" s="1115"/>
      <c r="E54" s="1115"/>
      <c r="F54" s="1115"/>
      <c r="G54" s="1115"/>
      <c r="H54" s="1115"/>
      <c r="I54" s="1115"/>
      <c r="J54" s="1115"/>
      <c r="K54" s="1115"/>
      <c r="L54" s="1115"/>
      <c r="M54" s="1115"/>
      <c r="N54" s="1115"/>
      <c r="O54" s="1115"/>
      <c r="P54" s="1115"/>
      <c r="R54" s="426"/>
      <c r="AA54" s="354"/>
    </row>
    <row r="55" spans="1:27" ht="22.2" customHeight="1" thickBot="1" x14ac:dyDescent="0.25">
      <c r="B55" s="1127" t="s">
        <v>306</v>
      </c>
      <c r="C55" s="1128"/>
      <c r="D55" s="1128"/>
      <c r="E55" s="1128"/>
      <c r="F55" s="1128"/>
      <c r="G55" s="1128"/>
      <c r="H55" s="1129"/>
      <c r="I55" s="1136" t="s">
        <v>466</v>
      </c>
      <c r="J55" s="1137"/>
      <c r="K55" s="1137"/>
      <c r="L55" s="1137"/>
      <c r="M55" s="1138" t="s">
        <v>467</v>
      </c>
      <c r="N55" s="1137"/>
      <c r="O55" s="1137"/>
      <c r="P55" s="1139"/>
      <c r="R55" s="426"/>
      <c r="AA55" s="354"/>
    </row>
    <row r="56" spans="1:27" ht="22.2" customHeight="1" x14ac:dyDescent="0.2">
      <c r="B56" s="1130"/>
      <c r="C56" s="1131"/>
      <c r="D56" s="1131"/>
      <c r="E56" s="1131"/>
      <c r="F56" s="1131"/>
      <c r="G56" s="1131"/>
      <c r="H56" s="1132"/>
      <c r="I56" s="1123"/>
      <c r="J56" s="1124"/>
      <c r="K56" s="1124"/>
      <c r="L56" s="1124"/>
      <c r="M56" s="1125"/>
      <c r="N56" s="1124"/>
      <c r="O56" s="1124"/>
      <c r="P56" s="1126"/>
      <c r="R56" s="426"/>
      <c r="AA56" s="354"/>
    </row>
    <row r="57" spans="1:27" ht="22.2" customHeight="1" x14ac:dyDescent="0.2">
      <c r="B57" s="1130"/>
      <c r="C57" s="1131"/>
      <c r="D57" s="1131"/>
      <c r="E57" s="1131"/>
      <c r="F57" s="1131"/>
      <c r="G57" s="1131"/>
      <c r="H57" s="1132"/>
      <c r="I57" s="1123"/>
      <c r="J57" s="1124"/>
      <c r="K57" s="1124"/>
      <c r="L57" s="1124"/>
      <c r="M57" s="1125"/>
      <c r="N57" s="1124"/>
      <c r="O57" s="1124"/>
      <c r="P57" s="1126"/>
      <c r="R57" s="426"/>
      <c r="AA57" s="354"/>
    </row>
    <row r="58" spans="1:27" ht="22.2" customHeight="1" x14ac:dyDescent="0.2">
      <c r="B58" s="1130"/>
      <c r="C58" s="1131"/>
      <c r="D58" s="1131"/>
      <c r="E58" s="1131"/>
      <c r="F58" s="1131"/>
      <c r="G58" s="1131"/>
      <c r="H58" s="1132"/>
      <c r="I58" s="1123"/>
      <c r="J58" s="1124"/>
      <c r="K58" s="1124"/>
      <c r="L58" s="1124"/>
      <c r="M58" s="1125"/>
      <c r="N58" s="1124"/>
      <c r="O58" s="1124"/>
      <c r="P58" s="1126"/>
      <c r="R58" s="426"/>
      <c r="AA58" s="354"/>
    </row>
    <row r="59" spans="1:27" ht="22.2" customHeight="1" x14ac:dyDescent="0.2">
      <c r="B59" s="1130"/>
      <c r="C59" s="1131"/>
      <c r="D59" s="1131"/>
      <c r="E59" s="1131"/>
      <c r="F59" s="1131"/>
      <c r="G59" s="1131"/>
      <c r="H59" s="1132"/>
      <c r="I59" s="1123"/>
      <c r="J59" s="1124"/>
      <c r="K59" s="1124"/>
      <c r="L59" s="1124"/>
      <c r="M59" s="1125"/>
      <c r="N59" s="1124"/>
      <c r="O59" s="1124"/>
      <c r="P59" s="1126"/>
      <c r="R59" s="426"/>
      <c r="AA59" s="354"/>
    </row>
    <row r="60" spans="1:27" ht="22.2" customHeight="1" x14ac:dyDescent="0.2">
      <c r="B60" s="1130"/>
      <c r="C60" s="1131"/>
      <c r="D60" s="1131"/>
      <c r="E60" s="1131"/>
      <c r="F60" s="1131"/>
      <c r="G60" s="1131"/>
      <c r="H60" s="1132"/>
      <c r="I60" s="1123"/>
      <c r="J60" s="1124"/>
      <c r="K60" s="1124"/>
      <c r="L60" s="1124"/>
      <c r="M60" s="1125"/>
      <c r="N60" s="1124"/>
      <c r="O60" s="1124"/>
      <c r="P60" s="1126"/>
      <c r="R60" s="426"/>
      <c r="AA60" s="354"/>
    </row>
    <row r="61" spans="1:27" ht="22.2" customHeight="1" x14ac:dyDescent="0.2">
      <c r="B61" s="1130"/>
      <c r="C61" s="1131"/>
      <c r="D61" s="1131"/>
      <c r="E61" s="1131"/>
      <c r="F61" s="1131"/>
      <c r="G61" s="1131"/>
      <c r="H61" s="1132"/>
      <c r="I61" s="1123"/>
      <c r="J61" s="1124"/>
      <c r="K61" s="1124"/>
      <c r="L61" s="1124"/>
      <c r="M61" s="1125"/>
      <c r="N61" s="1124"/>
      <c r="O61" s="1124"/>
      <c r="P61" s="1126"/>
      <c r="R61" s="426"/>
      <c r="AA61" s="354"/>
    </row>
    <row r="62" spans="1:27" ht="22.2" customHeight="1" thickBot="1" x14ac:dyDescent="0.25">
      <c r="B62" s="1133"/>
      <c r="C62" s="1134"/>
      <c r="D62" s="1134"/>
      <c r="E62" s="1134"/>
      <c r="F62" s="1134"/>
      <c r="G62" s="1134"/>
      <c r="H62" s="1135"/>
      <c r="I62" s="1140"/>
      <c r="J62" s="1141"/>
      <c r="K62" s="1141"/>
      <c r="L62" s="1141"/>
      <c r="M62" s="1142"/>
      <c r="N62" s="1141"/>
      <c r="O62" s="1141"/>
      <c r="P62" s="1143"/>
      <c r="R62" s="426"/>
      <c r="AA62" s="354"/>
    </row>
    <row r="63" spans="1:27" ht="18.600000000000001" customHeight="1" x14ac:dyDescent="0.2">
      <c r="B63" s="297" t="str">
        <f>$B$50</f>
        <v>※ 該当するものを選択してください。</v>
      </c>
      <c r="R63" s="426"/>
      <c r="AA63" s="354"/>
    </row>
    <row r="64" spans="1:27" ht="15" customHeight="1" x14ac:dyDescent="0.2">
      <c r="B64" s="1115" t="s">
        <v>468</v>
      </c>
      <c r="C64" s="664"/>
      <c r="D64" s="664"/>
      <c r="E64" s="664"/>
      <c r="F64" s="664"/>
      <c r="G64" s="664"/>
      <c r="H64" s="664"/>
      <c r="I64" s="664"/>
      <c r="J64" s="664"/>
      <c r="K64" s="664"/>
      <c r="L64" s="664"/>
      <c r="M64" s="664"/>
      <c r="N64" s="664"/>
      <c r="O64" s="664"/>
      <c r="P64" s="664"/>
      <c r="Q64" s="664"/>
      <c r="R64" s="426"/>
      <c r="AA64" s="354"/>
    </row>
    <row r="65" spans="1:27" ht="15" customHeight="1" x14ac:dyDescent="0.2">
      <c r="B65" s="664"/>
      <c r="C65" s="664"/>
      <c r="D65" s="664"/>
      <c r="E65" s="664"/>
      <c r="F65" s="664"/>
      <c r="G65" s="664"/>
      <c r="H65" s="664"/>
      <c r="I65" s="664"/>
      <c r="J65" s="664"/>
      <c r="K65" s="664"/>
      <c r="L65" s="664"/>
      <c r="M65" s="664"/>
      <c r="N65" s="664"/>
      <c r="O65" s="664"/>
      <c r="P65" s="664"/>
      <c r="Q65" s="664"/>
      <c r="R65" s="426"/>
      <c r="AA65" s="354"/>
    </row>
    <row r="66" spans="1:27" ht="18.600000000000001" customHeight="1" x14ac:dyDescent="0.2">
      <c r="A66" s="566"/>
      <c r="B66" s="297" t="s">
        <v>487</v>
      </c>
      <c r="R66" s="425"/>
      <c r="AA66" s="354"/>
    </row>
    <row r="67" spans="1:27" ht="18.600000000000001" customHeight="1" x14ac:dyDescent="0.2">
      <c r="A67" s="296"/>
      <c r="B67" s="297" t="s">
        <v>469</v>
      </c>
      <c r="C67" s="565"/>
      <c r="D67" s="565"/>
      <c r="E67" s="565"/>
      <c r="F67" s="565"/>
      <c r="G67" s="565"/>
      <c r="H67" s="565"/>
      <c r="I67" s="565"/>
      <c r="J67" s="565"/>
      <c r="K67" s="565"/>
      <c r="L67" s="565"/>
      <c r="M67" s="565"/>
      <c r="N67" s="565"/>
      <c r="O67" s="565"/>
      <c r="P67" s="565"/>
    </row>
    <row r="68" spans="1:27" s="294" customFormat="1" ht="12" customHeight="1" x14ac:dyDescent="0.2">
      <c r="A68" s="299"/>
      <c r="B68" s="293"/>
      <c r="R68" s="446"/>
    </row>
    <row r="69" spans="1:27" ht="18.600000000000001" hidden="1" customHeight="1" thickBot="1" x14ac:dyDescent="0.25">
      <c r="A69" s="396">
        <v>4</v>
      </c>
      <c r="B69" s="1116" t="str">
        <f>入力シート!D148</f>
        <v>同工種工事の市内施工実績</v>
      </c>
      <c r="C69" s="1116"/>
      <c r="D69" s="1116"/>
      <c r="E69" s="1116"/>
      <c r="F69" s="1116"/>
      <c r="G69" s="1116"/>
      <c r="H69" s="1116"/>
      <c r="I69" s="1116"/>
      <c r="J69" s="1116"/>
      <c r="K69" s="1116"/>
      <c r="L69" s="1116"/>
      <c r="M69" s="1116"/>
      <c r="N69" s="1116"/>
      <c r="O69" s="1116"/>
      <c r="P69" s="1116"/>
      <c r="R69" s="449" t="s">
        <v>283</v>
      </c>
    </row>
    <row r="70" spans="1:27" ht="14.1" hidden="1" customHeight="1" x14ac:dyDescent="0.2">
      <c r="B70" s="1117" t="s">
        <v>2</v>
      </c>
      <c r="C70" s="1118"/>
      <c r="D70" s="1118"/>
      <c r="E70" s="1119"/>
      <c r="F70" s="1120"/>
      <c r="G70" s="1121"/>
      <c r="H70" s="1121"/>
      <c r="I70" s="1121"/>
      <c r="J70" s="1121"/>
      <c r="K70" s="1121"/>
      <c r="L70" s="1121"/>
      <c r="M70" s="1121"/>
      <c r="N70" s="1121"/>
      <c r="O70" s="1121"/>
      <c r="P70" s="1122"/>
      <c r="R70" s="449" t="s">
        <v>283</v>
      </c>
    </row>
    <row r="71" spans="1:27" ht="14.1" hidden="1" customHeight="1" x14ac:dyDescent="0.2">
      <c r="B71" s="1102" t="s">
        <v>86</v>
      </c>
      <c r="C71" s="1103"/>
      <c r="D71" s="1103"/>
      <c r="E71" s="1104"/>
      <c r="F71" s="1105"/>
      <c r="G71" s="1106"/>
      <c r="H71" s="1106"/>
      <c r="I71" s="1106"/>
      <c r="J71" s="1106"/>
      <c r="K71" s="1106"/>
      <c r="L71" s="1106"/>
      <c r="M71" s="1106"/>
      <c r="N71" s="1106"/>
      <c r="O71" s="1106"/>
      <c r="P71" s="1107"/>
      <c r="R71" s="449" t="s">
        <v>283</v>
      </c>
    </row>
    <row r="72" spans="1:27" ht="14.1" hidden="1" customHeight="1" x14ac:dyDescent="0.2">
      <c r="B72" s="1102" t="s">
        <v>87</v>
      </c>
      <c r="C72" s="1103"/>
      <c r="D72" s="1103"/>
      <c r="E72" s="1104"/>
      <c r="F72" s="1105"/>
      <c r="G72" s="1106"/>
      <c r="H72" s="1106"/>
      <c r="I72" s="1106"/>
      <c r="J72" s="1106"/>
      <c r="K72" s="1106"/>
      <c r="L72" s="1106"/>
      <c r="M72" s="1106"/>
      <c r="N72" s="1106"/>
      <c r="O72" s="1106"/>
      <c r="P72" s="1107"/>
      <c r="R72" s="449" t="s">
        <v>283</v>
      </c>
    </row>
    <row r="73" spans="1:27" ht="14.1" hidden="1" customHeight="1" x14ac:dyDescent="0.2">
      <c r="B73" s="1102" t="s">
        <v>88</v>
      </c>
      <c r="C73" s="1103"/>
      <c r="D73" s="1103"/>
      <c r="E73" s="1104"/>
      <c r="F73" s="1105"/>
      <c r="G73" s="1106"/>
      <c r="H73" s="1106"/>
      <c r="I73" s="1106"/>
      <c r="J73" s="1106"/>
      <c r="K73" s="1106"/>
      <c r="L73" s="1106"/>
      <c r="M73" s="1106"/>
      <c r="N73" s="1106"/>
      <c r="O73" s="1106"/>
      <c r="P73" s="1107"/>
      <c r="R73" s="449" t="s">
        <v>283</v>
      </c>
    </row>
    <row r="74" spans="1:27" ht="14.1" hidden="1" customHeight="1" x14ac:dyDescent="0.2">
      <c r="B74" s="1102" t="s">
        <v>4</v>
      </c>
      <c r="C74" s="1103"/>
      <c r="D74" s="1103"/>
      <c r="E74" s="1104"/>
      <c r="F74" s="1105"/>
      <c r="G74" s="1106"/>
      <c r="H74" s="1106"/>
      <c r="I74" s="1106"/>
      <c r="J74" s="1106"/>
      <c r="K74" s="1106"/>
      <c r="L74" s="1106"/>
      <c r="M74" s="1106"/>
      <c r="N74" s="1106"/>
      <c r="O74" s="1106"/>
      <c r="P74" s="1107"/>
      <c r="R74" s="449" t="s">
        <v>283</v>
      </c>
    </row>
    <row r="75" spans="1:27" ht="14.1" hidden="1" customHeight="1" x14ac:dyDescent="0.2">
      <c r="B75" s="1102" t="s">
        <v>89</v>
      </c>
      <c r="C75" s="1103"/>
      <c r="D75" s="1103"/>
      <c r="E75" s="1104"/>
      <c r="F75" s="1108">
        <v>0</v>
      </c>
      <c r="G75" s="1109"/>
      <c r="H75" s="1109"/>
      <c r="I75" s="1109"/>
      <c r="J75" s="1109"/>
      <c r="K75" s="1109"/>
      <c r="L75" s="1109"/>
      <c r="M75" s="1109"/>
      <c r="N75" s="1109"/>
      <c r="O75" s="1109"/>
      <c r="P75" s="1110"/>
      <c r="R75" s="449" t="s">
        <v>283</v>
      </c>
    </row>
    <row r="76" spans="1:27" s="300" customFormat="1" ht="14.1" hidden="1" customHeight="1" x14ac:dyDescent="0.15">
      <c r="B76" s="1102" t="s">
        <v>9</v>
      </c>
      <c r="C76" s="1103"/>
      <c r="D76" s="1103"/>
      <c r="E76" s="1104"/>
      <c r="F76" s="1111"/>
      <c r="G76" s="1112"/>
      <c r="H76" s="1112"/>
      <c r="I76" s="1112"/>
      <c r="J76" s="1112"/>
      <c r="K76" s="291" t="s">
        <v>470</v>
      </c>
      <c r="L76" s="1113"/>
      <c r="M76" s="1113"/>
      <c r="N76" s="1113"/>
      <c r="O76" s="1113"/>
      <c r="P76" s="1114"/>
      <c r="R76" s="449" t="s">
        <v>283</v>
      </c>
    </row>
    <row r="77" spans="1:27" ht="70.95" hidden="1" customHeight="1" thickBot="1" x14ac:dyDescent="0.25">
      <c r="B77" s="1093" t="s">
        <v>90</v>
      </c>
      <c r="C77" s="1094"/>
      <c r="D77" s="1094"/>
      <c r="E77" s="1095"/>
      <c r="F77" s="1096"/>
      <c r="G77" s="1097"/>
      <c r="H77" s="1097"/>
      <c r="I77" s="1097"/>
      <c r="J77" s="1097"/>
      <c r="K77" s="1097"/>
      <c r="L77" s="1097"/>
      <c r="M77" s="1097"/>
      <c r="N77" s="1097"/>
      <c r="O77" s="1097"/>
      <c r="P77" s="1098"/>
      <c r="R77" s="450" t="s">
        <v>283</v>
      </c>
    </row>
    <row r="78" spans="1:27" s="301" customFormat="1" ht="15" hidden="1" customHeight="1" x14ac:dyDescent="0.45">
      <c r="A78" s="397"/>
      <c r="B78" s="398"/>
      <c r="R78" s="448" t="s">
        <v>283</v>
      </c>
    </row>
    <row r="79" spans="1:27" ht="18.600000000000001" customHeight="1" thickBot="1" x14ac:dyDescent="0.25">
      <c r="A79" s="515">
        <v>4</v>
      </c>
      <c r="B79" s="297" t="str">
        <f>入力シート!D155</f>
        <v>建設機械の保有</v>
      </c>
      <c r="C79" s="293"/>
    </row>
    <row r="80" spans="1:27" s="297" customFormat="1" ht="22.2" customHeight="1" thickBot="1" x14ac:dyDescent="0.5">
      <c r="A80" s="566"/>
      <c r="B80" s="1086" t="s">
        <v>152</v>
      </c>
      <c r="C80" s="1087"/>
      <c r="D80" s="1087"/>
      <c r="E80" s="1087"/>
      <c r="F80" s="1087"/>
      <c r="G80" s="1087"/>
      <c r="H80" s="1087"/>
      <c r="I80" s="1089"/>
      <c r="J80" s="1090"/>
      <c r="K80" s="1090"/>
      <c r="L80" s="1090"/>
      <c r="M80" s="1090"/>
      <c r="N80" s="1090"/>
      <c r="O80" s="1090"/>
      <c r="P80" s="1091"/>
    </row>
    <row r="81" spans="1:27" s="301" customFormat="1" ht="15" customHeight="1" x14ac:dyDescent="0.45">
      <c r="A81" s="397"/>
      <c r="B81" s="297" t="str">
        <f>$B$50</f>
        <v>※ 該当するものを選択してください。</v>
      </c>
      <c r="R81" s="302"/>
      <c r="AA81" s="354"/>
    </row>
    <row r="82" spans="1:27" s="301" customFormat="1" ht="12" customHeight="1" x14ac:dyDescent="0.45">
      <c r="A82" s="397"/>
      <c r="B82" s="297"/>
      <c r="R82" s="302"/>
      <c r="AA82" s="354"/>
    </row>
    <row r="83" spans="1:27" s="301" customFormat="1" ht="15" customHeight="1" thickBot="1" x14ac:dyDescent="0.5">
      <c r="A83" s="568">
        <v>5</v>
      </c>
      <c r="B83" s="398" t="str">
        <f>入力シート!D153</f>
        <v>被災建築物応急危険度判定士の雇用</v>
      </c>
      <c r="R83" s="447"/>
    </row>
    <row r="84" spans="1:27" ht="21.6" customHeight="1" thickBot="1" x14ac:dyDescent="0.25">
      <c r="A84" s="566"/>
      <c r="B84" s="1099" t="s">
        <v>154</v>
      </c>
      <c r="C84" s="1100"/>
      <c r="D84" s="1100"/>
      <c r="E84" s="1100"/>
      <c r="F84" s="1100"/>
      <c r="G84" s="1100"/>
      <c r="H84" s="1101"/>
      <c r="I84" s="1089"/>
      <c r="J84" s="1090"/>
      <c r="K84" s="1090"/>
      <c r="L84" s="1090"/>
      <c r="M84" s="1090"/>
      <c r="N84" s="1090"/>
      <c r="O84" s="1090"/>
      <c r="P84" s="1091"/>
      <c r="R84" s="447"/>
    </row>
    <row r="85" spans="1:27" s="301" customFormat="1" ht="15" customHeight="1" x14ac:dyDescent="0.45">
      <c r="A85" s="397"/>
      <c r="B85" s="297" t="s">
        <v>471</v>
      </c>
      <c r="R85" s="447"/>
      <c r="AA85" s="354"/>
    </row>
    <row r="86" spans="1:27" s="301" customFormat="1" ht="12" customHeight="1" x14ac:dyDescent="0.45">
      <c r="A86" s="397"/>
      <c r="B86" s="398"/>
      <c r="R86" s="447"/>
    </row>
    <row r="87" spans="1:27" ht="18.600000000000001" customHeight="1" thickBot="1" x14ac:dyDescent="0.25">
      <c r="A87" s="515">
        <v>6</v>
      </c>
      <c r="B87" s="297" t="str">
        <f>入力シート!D157</f>
        <v>障害者雇用の有無</v>
      </c>
      <c r="C87" s="293"/>
    </row>
    <row r="88" spans="1:27" s="297" customFormat="1" ht="22.2" customHeight="1" thickBot="1" x14ac:dyDescent="0.5">
      <c r="A88" s="566"/>
      <c r="B88" s="1086" t="s">
        <v>95</v>
      </c>
      <c r="C88" s="1087"/>
      <c r="D88" s="1087"/>
      <c r="E88" s="1087"/>
      <c r="F88" s="1087"/>
      <c r="G88" s="1087"/>
      <c r="H88" s="1088"/>
      <c r="I88" s="1089"/>
      <c r="J88" s="1090"/>
      <c r="K88" s="1090"/>
      <c r="L88" s="1090"/>
      <c r="M88" s="1090"/>
      <c r="N88" s="1090"/>
      <c r="O88" s="1090"/>
      <c r="P88" s="1091"/>
    </row>
    <row r="89" spans="1:27" s="301" customFormat="1" ht="15" customHeight="1" x14ac:dyDescent="0.45">
      <c r="A89" s="397"/>
      <c r="B89" s="297" t="str">
        <f>$B$50</f>
        <v>※ 該当するものを選択してください。</v>
      </c>
      <c r="R89" s="362"/>
      <c r="AA89" s="354"/>
    </row>
    <row r="90" spans="1:27" s="301" customFormat="1" ht="15" customHeight="1" x14ac:dyDescent="0.45">
      <c r="A90" s="397"/>
      <c r="B90" s="297" t="s">
        <v>472</v>
      </c>
      <c r="R90" s="362"/>
      <c r="AA90" s="354"/>
    </row>
    <row r="91" spans="1:27" s="301" customFormat="1" ht="15" customHeight="1" x14ac:dyDescent="0.45">
      <c r="A91" s="397"/>
      <c r="B91" s="297" t="s">
        <v>473</v>
      </c>
      <c r="R91" s="362"/>
      <c r="AA91" s="354"/>
    </row>
    <row r="92" spans="1:27" s="301" customFormat="1" ht="12" customHeight="1" x14ac:dyDescent="0.45">
      <c r="A92" s="397"/>
      <c r="B92" s="398"/>
      <c r="R92" s="398"/>
    </row>
    <row r="93" spans="1:27" ht="18.600000000000001" customHeight="1" thickBot="1" x14ac:dyDescent="0.25">
      <c r="A93" s="515">
        <v>7</v>
      </c>
      <c r="B93" s="297" t="str">
        <f>入力シート!D158</f>
        <v>更生保護における就労支援</v>
      </c>
    </row>
    <row r="94" spans="1:27" s="297" customFormat="1" ht="22.2" customHeight="1" thickBot="1" x14ac:dyDescent="0.5">
      <c r="A94" s="566"/>
      <c r="B94" s="1086" t="s">
        <v>150</v>
      </c>
      <c r="C94" s="1087"/>
      <c r="D94" s="1087"/>
      <c r="E94" s="1087"/>
      <c r="F94" s="1087"/>
      <c r="G94" s="1087"/>
      <c r="H94" s="1087"/>
      <c r="I94" s="1089"/>
      <c r="J94" s="1090"/>
      <c r="K94" s="1090"/>
      <c r="L94" s="1090"/>
      <c r="M94" s="1090"/>
      <c r="N94" s="1090"/>
      <c r="O94" s="1090"/>
      <c r="P94" s="1091"/>
    </row>
    <row r="95" spans="1:27" s="301" customFormat="1" ht="15" customHeight="1" x14ac:dyDescent="0.45">
      <c r="A95" s="397"/>
      <c r="B95" s="297" t="str">
        <f>$B$50</f>
        <v>※ 該当するものを選択してください。</v>
      </c>
      <c r="R95" s="362"/>
      <c r="AA95" s="354"/>
    </row>
    <row r="96" spans="1:27" s="301" customFormat="1" ht="15" customHeight="1" x14ac:dyDescent="0.45">
      <c r="A96" s="397"/>
      <c r="B96" s="1092" t="s">
        <v>497</v>
      </c>
      <c r="C96" s="878"/>
      <c r="D96" s="878"/>
      <c r="E96" s="878"/>
      <c r="F96" s="878"/>
      <c r="G96" s="878"/>
      <c r="H96" s="878"/>
      <c r="I96" s="878"/>
      <c r="J96" s="878"/>
      <c r="K96" s="878"/>
      <c r="L96" s="878"/>
      <c r="M96" s="878"/>
      <c r="N96" s="878"/>
      <c r="O96" s="878"/>
      <c r="P96" s="878"/>
      <c r="Q96" s="878"/>
      <c r="R96" s="362"/>
      <c r="AA96" s="354"/>
    </row>
    <row r="97" spans="1:27" s="301" customFormat="1" ht="15" customHeight="1" x14ac:dyDescent="0.45">
      <c r="A97" s="397"/>
      <c r="B97" s="878"/>
      <c r="C97" s="878"/>
      <c r="D97" s="878"/>
      <c r="E97" s="878"/>
      <c r="F97" s="878"/>
      <c r="G97" s="878"/>
      <c r="H97" s="878"/>
      <c r="I97" s="878"/>
      <c r="J97" s="878"/>
      <c r="K97" s="878"/>
      <c r="L97" s="878"/>
      <c r="M97" s="878"/>
      <c r="N97" s="878"/>
      <c r="O97" s="878"/>
      <c r="P97" s="878"/>
      <c r="Q97" s="878"/>
      <c r="R97" s="362"/>
      <c r="AA97" s="354"/>
    </row>
    <row r="98" spans="1:27" s="301" customFormat="1" ht="12" customHeight="1" x14ac:dyDescent="0.45">
      <c r="A98" s="397"/>
      <c r="B98" s="398"/>
    </row>
    <row r="99" spans="1:27" ht="18.600000000000001" customHeight="1" thickBot="1" x14ac:dyDescent="0.25">
      <c r="A99" s="515">
        <v>8</v>
      </c>
      <c r="B99" s="297" t="str">
        <f>入力シート!D159</f>
        <v>環境配慮の取組</v>
      </c>
    </row>
    <row r="100" spans="1:27" s="297" customFormat="1" ht="22.2" customHeight="1" thickBot="1" x14ac:dyDescent="0.5">
      <c r="A100" s="566"/>
      <c r="B100" s="1086" t="s">
        <v>151</v>
      </c>
      <c r="C100" s="1087"/>
      <c r="D100" s="1087"/>
      <c r="E100" s="1087"/>
      <c r="F100" s="1087"/>
      <c r="G100" s="1087"/>
      <c r="H100" s="1087"/>
      <c r="I100" s="1089"/>
      <c r="J100" s="1090"/>
      <c r="K100" s="1090"/>
      <c r="L100" s="1090"/>
      <c r="M100" s="1090"/>
      <c r="N100" s="1090"/>
      <c r="O100" s="1090"/>
      <c r="P100" s="1091"/>
    </row>
    <row r="101" spans="1:27" s="301" customFormat="1" ht="15" customHeight="1" x14ac:dyDescent="0.45">
      <c r="A101" s="397"/>
      <c r="B101" s="297" t="str">
        <f>$B$50</f>
        <v>※ 該当するものを選択してください。</v>
      </c>
      <c r="R101" s="362"/>
      <c r="AA101" s="354"/>
    </row>
    <row r="102" spans="1:27" s="301" customFormat="1" ht="15" customHeight="1" x14ac:dyDescent="0.45">
      <c r="A102" s="397"/>
      <c r="B102" s="398"/>
    </row>
    <row r="103" spans="1:27" s="301" customFormat="1" ht="15" customHeight="1" x14ac:dyDescent="0.45">
      <c r="A103" s="397"/>
      <c r="B103" s="398"/>
    </row>
    <row r="104" spans="1:27" s="301" customFormat="1" ht="15" customHeight="1" x14ac:dyDescent="0.45">
      <c r="R104" s="302" t="s">
        <v>462</v>
      </c>
    </row>
    <row r="105" spans="1:27" s="158" customFormat="1" ht="16.2" customHeight="1" x14ac:dyDescent="0.2">
      <c r="A105" s="208" t="s">
        <v>474</v>
      </c>
      <c r="B105" s="208"/>
      <c r="C105" s="208"/>
      <c r="D105" s="208"/>
      <c r="E105" s="208"/>
      <c r="F105" s="208"/>
      <c r="G105" s="208"/>
      <c r="H105" s="208"/>
      <c r="I105" s="208"/>
      <c r="J105" s="208"/>
      <c r="K105" s="546"/>
      <c r="L105" s="524"/>
      <c r="T105" s="208"/>
      <c r="U105" s="208"/>
      <c r="V105" s="208"/>
      <c r="W105" s="208"/>
      <c r="X105" s="208"/>
    </row>
    <row r="106" spans="1:27" s="158" customFormat="1" ht="13.2" x14ac:dyDescent="0.2">
      <c r="A106" s="208"/>
      <c r="B106" s="208"/>
      <c r="C106" s="208"/>
      <c r="D106" s="208"/>
      <c r="E106" s="208"/>
      <c r="K106" s="550"/>
      <c r="L106" s="524"/>
      <c r="T106" s="208"/>
      <c r="U106" s="208"/>
      <c r="V106" s="208"/>
      <c r="W106" s="208"/>
      <c r="X106" s="216"/>
    </row>
    <row r="107" spans="1:27" s="158" customFormat="1" ht="18" x14ac:dyDescent="0.2">
      <c r="A107" s="868" t="s">
        <v>32</v>
      </c>
      <c r="B107" s="1074"/>
      <c r="C107" s="1074"/>
      <c r="D107" s="1074"/>
      <c r="E107" s="1074"/>
      <c r="F107" s="1074"/>
      <c r="G107" s="1074"/>
      <c r="H107" s="1074"/>
      <c r="I107" s="868" t="s">
        <v>33</v>
      </c>
      <c r="J107" s="1074"/>
      <c r="K107" s="1074"/>
      <c r="L107" s="1074"/>
      <c r="M107" s="1074"/>
      <c r="N107" s="1074"/>
      <c r="O107" s="1074"/>
      <c r="P107" s="1074"/>
      <c r="Q107" s="869"/>
      <c r="T107" s="1075"/>
      <c r="U107" s="1076"/>
      <c r="V107" s="1076"/>
      <c r="W107" s="1076"/>
      <c r="X107" s="1077"/>
    </row>
    <row r="108" spans="1:27" s="158" customFormat="1" ht="15" customHeight="1" x14ac:dyDescent="0.45">
      <c r="A108" s="987">
        <v>1</v>
      </c>
      <c r="B108" s="1081" t="str">
        <f>入力シート!D149</f>
        <v>就労環境整備の取組</v>
      </c>
      <c r="C108" s="892"/>
      <c r="D108" s="892"/>
      <c r="E108" s="892"/>
      <c r="F108" s="892"/>
      <c r="G108" s="892"/>
      <c r="H108" s="893"/>
      <c r="I108" s="1051" t="str">
        <f>入力シート!D241</f>
        <v>・登録証の写し（愛知県ファミリー・フレンドリー企業登録）</v>
      </c>
      <c r="J108" s="990"/>
      <c r="K108" s="990"/>
      <c r="L108" s="990"/>
      <c r="M108" s="990"/>
      <c r="N108" s="990"/>
      <c r="O108" s="990"/>
      <c r="P108" s="990"/>
      <c r="Q108" s="991"/>
      <c r="T108" s="1055"/>
      <c r="U108" s="1055"/>
      <c r="V108" s="1055"/>
      <c r="W108" s="1055"/>
      <c r="X108" s="1055"/>
    </row>
    <row r="109" spans="1:27" s="158" customFormat="1" ht="13.5" customHeight="1" x14ac:dyDescent="0.2">
      <c r="A109" s="1002"/>
      <c r="B109" s="1082"/>
      <c r="C109" s="925"/>
      <c r="D109" s="925"/>
      <c r="E109" s="925"/>
      <c r="F109" s="925"/>
      <c r="G109" s="925"/>
      <c r="H109" s="926"/>
      <c r="I109" s="1065" t="str">
        <f>入力シート!D242</f>
        <v>・受理証明書の写し（女性の活躍促進宣言）（愛知県が発行したものに限る）</v>
      </c>
      <c r="J109" s="1007"/>
      <c r="K109" s="1007"/>
      <c r="L109" s="1007"/>
      <c r="M109" s="1007"/>
      <c r="N109" s="1007"/>
      <c r="O109" s="1007"/>
      <c r="P109" s="1007"/>
      <c r="Q109" s="1012"/>
      <c r="T109" s="1055"/>
      <c r="U109" s="1079"/>
      <c r="V109" s="1079"/>
      <c r="W109" s="1079"/>
      <c r="X109" s="1079"/>
    </row>
    <row r="110" spans="1:27" s="158" customFormat="1" ht="13.5" customHeight="1" x14ac:dyDescent="0.2">
      <c r="A110" s="1002"/>
      <c r="B110" s="1082"/>
      <c r="C110" s="925"/>
      <c r="D110" s="925"/>
      <c r="E110" s="925"/>
      <c r="F110" s="925"/>
      <c r="G110" s="925"/>
      <c r="H110" s="926"/>
      <c r="I110" s="1078"/>
      <c r="J110" s="1007"/>
      <c r="K110" s="1007"/>
      <c r="L110" s="1007"/>
      <c r="M110" s="1007"/>
      <c r="N110" s="1007"/>
      <c r="O110" s="1007"/>
      <c r="P110" s="1007"/>
      <c r="Q110" s="1012"/>
      <c r="T110" s="1080"/>
      <c r="U110" s="1079"/>
      <c r="V110" s="1079"/>
      <c r="W110" s="1079"/>
      <c r="X110" s="1079"/>
    </row>
    <row r="111" spans="1:27" s="587" customFormat="1" ht="15" customHeight="1" x14ac:dyDescent="0.45">
      <c r="A111" s="1002"/>
      <c r="B111" s="1082"/>
      <c r="C111" s="925"/>
      <c r="D111" s="925"/>
      <c r="E111" s="925"/>
      <c r="F111" s="925"/>
      <c r="G111" s="925"/>
      <c r="H111" s="926"/>
      <c r="I111" s="1083" t="str">
        <f>入力シート!D243</f>
        <v>・認定証の写し（健康経営優良法人認定）</v>
      </c>
      <c r="J111" s="1084"/>
      <c r="K111" s="1084"/>
      <c r="L111" s="1084"/>
      <c r="M111" s="1084"/>
      <c r="N111" s="1084"/>
      <c r="O111" s="1084"/>
      <c r="P111" s="1084"/>
      <c r="Q111" s="1085"/>
      <c r="T111" s="584"/>
      <c r="U111" s="583"/>
      <c r="V111" s="583"/>
      <c r="W111" s="583"/>
      <c r="X111" s="583"/>
    </row>
    <row r="112" spans="1:27" s="158" customFormat="1" ht="13.5" customHeight="1" x14ac:dyDescent="0.2">
      <c r="A112" s="987">
        <v>2</v>
      </c>
      <c r="B112" s="1047" t="str">
        <f>入力シート!D150</f>
        <v>若年者雇用</v>
      </c>
      <c r="C112" s="1048"/>
      <c r="D112" s="1048"/>
      <c r="E112" s="1048"/>
      <c r="F112" s="990"/>
      <c r="G112" s="990"/>
      <c r="H112" s="991"/>
      <c r="I112" s="1051" t="str">
        <f>入力シート!D245</f>
        <v>・正規社員の生年月日と雇用開始日が確認できる資料（健康保険被保険者証等）の写し</v>
      </c>
      <c r="J112" s="1052"/>
      <c r="K112" s="1052"/>
      <c r="L112" s="1052"/>
      <c r="M112" s="1052"/>
      <c r="N112" s="990"/>
      <c r="O112" s="990"/>
      <c r="P112" s="990"/>
      <c r="Q112" s="991"/>
      <c r="T112" s="1055"/>
      <c r="U112" s="1055"/>
      <c r="V112" s="1055"/>
      <c r="W112" s="1055"/>
      <c r="X112" s="1055"/>
    </row>
    <row r="113" spans="1:24" s="158" customFormat="1" ht="13.5" customHeight="1" x14ac:dyDescent="0.2">
      <c r="A113" s="1046"/>
      <c r="B113" s="1049"/>
      <c r="C113" s="1050"/>
      <c r="D113" s="1050"/>
      <c r="E113" s="1050"/>
      <c r="F113" s="994"/>
      <c r="G113" s="994"/>
      <c r="H113" s="995"/>
      <c r="I113" s="1053"/>
      <c r="J113" s="1054"/>
      <c r="K113" s="1054"/>
      <c r="L113" s="1054"/>
      <c r="M113" s="1054"/>
      <c r="N113" s="994"/>
      <c r="O113" s="994"/>
      <c r="P113" s="994"/>
      <c r="Q113" s="995"/>
      <c r="T113" s="1056"/>
      <c r="U113" s="1056"/>
      <c r="V113" s="1056"/>
      <c r="W113" s="1056"/>
      <c r="X113" s="1056"/>
    </row>
    <row r="114" spans="1:24" s="158" customFormat="1" ht="15" customHeight="1" x14ac:dyDescent="0.45">
      <c r="A114" s="987">
        <v>3</v>
      </c>
      <c r="B114" s="1057" t="str">
        <f>入力シート!D151</f>
        <v xml:space="preserve">若手技術者の育成 </v>
      </c>
      <c r="C114" s="1052"/>
      <c r="D114" s="1052"/>
      <c r="E114" s="1052"/>
      <c r="F114" s="990"/>
      <c r="G114" s="990"/>
      <c r="H114" s="991"/>
      <c r="I114" s="1061" t="str">
        <f>入力シート!D246</f>
        <v>・法令による合格証明書の写し又は免許証等の写し</v>
      </c>
      <c r="J114" s="1048"/>
      <c r="K114" s="1048"/>
      <c r="L114" s="1048"/>
      <c r="M114" s="1048"/>
      <c r="N114" s="990"/>
      <c r="O114" s="990"/>
      <c r="P114" s="990"/>
      <c r="Q114" s="991"/>
      <c r="T114" s="1062"/>
      <c r="U114" s="1063"/>
      <c r="V114" s="1063"/>
      <c r="W114" s="1063"/>
      <c r="X114" s="1064"/>
    </row>
    <row r="115" spans="1:24" s="158" customFormat="1" ht="13.5" customHeight="1" x14ac:dyDescent="0.2">
      <c r="A115" s="1002"/>
      <c r="B115" s="1058"/>
      <c r="C115" s="1055"/>
      <c r="D115" s="1055"/>
      <c r="E115" s="1055"/>
      <c r="F115" s="1007"/>
      <c r="G115" s="1007"/>
      <c r="H115" s="1012"/>
      <c r="I115" s="1065" t="str">
        <f>入力シート!D247</f>
        <v>・正規社員の生年月日と雇用開始日が確認できる資料（健康保険被保険者証等）の写し</v>
      </c>
      <c r="J115" s="1055"/>
      <c r="K115" s="1055"/>
      <c r="L115" s="1055"/>
      <c r="M115" s="1055"/>
      <c r="N115" s="1007"/>
      <c r="O115" s="1007"/>
      <c r="P115" s="1007"/>
      <c r="Q115" s="1012"/>
      <c r="T115" s="1055"/>
      <c r="U115" s="1055"/>
      <c r="V115" s="1055"/>
      <c r="W115" s="1055"/>
      <c r="X115" s="1055"/>
    </row>
    <row r="116" spans="1:24" s="158" customFormat="1" ht="13.5" customHeight="1" x14ac:dyDescent="0.2">
      <c r="A116" s="988"/>
      <c r="B116" s="1059"/>
      <c r="C116" s="1060"/>
      <c r="D116" s="1060"/>
      <c r="E116" s="1060"/>
      <c r="F116" s="994"/>
      <c r="G116" s="994"/>
      <c r="H116" s="995"/>
      <c r="I116" s="1066"/>
      <c r="J116" s="1060"/>
      <c r="K116" s="1060"/>
      <c r="L116" s="1060"/>
      <c r="M116" s="1060"/>
      <c r="N116" s="994"/>
      <c r="O116" s="994"/>
      <c r="P116" s="994"/>
      <c r="Q116" s="995"/>
      <c r="T116" s="1055"/>
      <c r="U116" s="1055"/>
      <c r="V116" s="1055"/>
      <c r="W116" s="1055"/>
      <c r="X116" s="1055"/>
    </row>
    <row r="117" spans="1:24" s="158" customFormat="1" ht="13.5" hidden="1" customHeight="1" x14ac:dyDescent="0.2">
      <c r="A117" s="1039">
        <v>4</v>
      </c>
      <c r="B117" s="1067" t="str">
        <f>入力シート!D154</f>
        <v>同工種工事の市内施工実績</v>
      </c>
      <c r="C117" s="845"/>
      <c r="D117" s="845"/>
      <c r="E117" s="845"/>
      <c r="F117" s="990"/>
      <c r="G117" s="990"/>
      <c r="H117" s="990"/>
      <c r="I117" s="1069" t="str">
        <f>入力シート!D240</f>
        <v>・工事実績を確認できるものの写し（工事実績情報システム（CORINS）竣工登録工事カルテの写し）</v>
      </c>
      <c r="J117" s="1070"/>
      <c r="K117" s="1070"/>
      <c r="L117" s="1070"/>
      <c r="M117" s="1070"/>
      <c r="N117" s="1070"/>
      <c r="O117" s="1070"/>
      <c r="P117" s="1070"/>
      <c r="Q117" s="1071"/>
      <c r="R117" s="448" t="s">
        <v>283</v>
      </c>
      <c r="T117" s="1031"/>
      <c r="U117" s="1031"/>
      <c r="V117" s="1031"/>
      <c r="W117" s="1031"/>
      <c r="X117" s="1031"/>
    </row>
    <row r="118" spans="1:24" s="158" customFormat="1" ht="13.5" hidden="1" customHeight="1" x14ac:dyDescent="0.2">
      <c r="A118" s="1040"/>
      <c r="B118" s="1068"/>
      <c r="C118" s="851"/>
      <c r="D118" s="851"/>
      <c r="E118" s="851"/>
      <c r="F118" s="994"/>
      <c r="G118" s="994"/>
      <c r="H118" s="994"/>
      <c r="I118" s="1072"/>
      <c r="J118" s="1072"/>
      <c r="K118" s="1072"/>
      <c r="L118" s="1072"/>
      <c r="M118" s="1072"/>
      <c r="N118" s="1072"/>
      <c r="O118" s="1072"/>
      <c r="P118" s="1072"/>
      <c r="Q118" s="1073"/>
      <c r="R118" s="448" t="s">
        <v>283</v>
      </c>
      <c r="T118" s="1031"/>
      <c r="U118" s="1031"/>
      <c r="V118" s="1031"/>
      <c r="W118" s="1031"/>
      <c r="X118" s="1031"/>
    </row>
    <row r="119" spans="1:24" s="542" customFormat="1" ht="11.25" customHeight="1" x14ac:dyDescent="0.15">
      <c r="A119" s="987">
        <v>4</v>
      </c>
      <c r="B119" s="1006" t="str">
        <f>入力シート!D155</f>
        <v>建設機械の保有</v>
      </c>
      <c r="C119" s="1000"/>
      <c r="D119" s="1000"/>
      <c r="E119" s="1000"/>
      <c r="F119" s="1007"/>
      <c r="G119" s="1007"/>
      <c r="H119" s="1012"/>
      <c r="I119" s="1043" t="str">
        <f>入力シート!D256</f>
        <v>・最新の経営規模等評価結果通知書の写し</v>
      </c>
      <c r="J119" s="1000"/>
      <c r="K119" s="1000"/>
      <c r="L119" s="1000"/>
      <c r="M119" s="1000"/>
      <c r="N119" s="1007"/>
      <c r="O119" s="1007"/>
      <c r="P119" s="1007"/>
      <c r="Q119" s="1012"/>
      <c r="T119" s="1045"/>
      <c r="U119" s="1045"/>
      <c r="V119" s="1045"/>
      <c r="W119" s="1045"/>
      <c r="X119" s="1045"/>
    </row>
    <row r="120" spans="1:24" s="542" customFormat="1" ht="11.25" customHeight="1" x14ac:dyDescent="0.15">
      <c r="A120" s="988"/>
      <c r="B120" s="1041"/>
      <c r="C120" s="1042"/>
      <c r="D120" s="1042"/>
      <c r="E120" s="1042"/>
      <c r="F120" s="994"/>
      <c r="G120" s="994"/>
      <c r="H120" s="995"/>
      <c r="I120" s="1044"/>
      <c r="J120" s="1042"/>
      <c r="K120" s="1042"/>
      <c r="L120" s="1042"/>
      <c r="M120" s="1042"/>
      <c r="N120" s="994"/>
      <c r="O120" s="994"/>
      <c r="P120" s="994"/>
      <c r="Q120" s="995"/>
      <c r="T120" s="1045"/>
      <c r="U120" s="1045"/>
      <c r="V120" s="1045"/>
      <c r="W120" s="1045"/>
      <c r="X120" s="1045"/>
    </row>
    <row r="121" spans="1:24" s="542" customFormat="1" ht="13.5" customHeight="1" x14ac:dyDescent="0.15">
      <c r="A121" s="987">
        <v>5</v>
      </c>
      <c r="B121" s="1016" t="str">
        <f>入力シート!D156</f>
        <v>被災建築物応急危険度判定士の雇用</v>
      </c>
      <c r="C121" s="1017"/>
      <c r="D121" s="1017"/>
      <c r="E121" s="1017"/>
      <c r="F121" s="1017"/>
      <c r="G121" s="1017"/>
      <c r="H121" s="1017"/>
      <c r="I121" s="1022" t="str">
        <f>入力シート!D249</f>
        <v>・愛知県被災建築物応急危険度判定士登録証の写し
・登録者が正規社員として確認できる資料（健康保険被保険者証等）の写し</v>
      </c>
      <c r="J121" s="1023"/>
      <c r="K121" s="1023"/>
      <c r="L121" s="1023"/>
      <c r="M121" s="1023"/>
      <c r="N121" s="1017"/>
      <c r="O121" s="1017"/>
      <c r="P121" s="1017"/>
      <c r="Q121" s="1024"/>
      <c r="T121" s="1031"/>
      <c r="U121" s="1032"/>
      <c r="V121" s="1032"/>
      <c r="W121" s="1032"/>
      <c r="X121" s="1032"/>
    </row>
    <row r="122" spans="1:24" s="158" customFormat="1" ht="13.5" customHeight="1" x14ac:dyDescent="0.2">
      <c r="A122" s="1014"/>
      <c r="B122" s="1018"/>
      <c r="C122" s="1019"/>
      <c r="D122" s="1019"/>
      <c r="E122" s="1019"/>
      <c r="F122" s="1019"/>
      <c r="G122" s="1019"/>
      <c r="H122" s="1019"/>
      <c r="I122" s="1025"/>
      <c r="J122" s="1026"/>
      <c r="K122" s="1026"/>
      <c r="L122" s="1026"/>
      <c r="M122" s="1026"/>
      <c r="N122" s="1019"/>
      <c r="O122" s="1019"/>
      <c r="P122" s="1019"/>
      <c r="Q122" s="1027"/>
      <c r="T122" s="1032"/>
      <c r="U122" s="1032"/>
      <c r="V122" s="1032"/>
      <c r="W122" s="1032"/>
      <c r="X122" s="1032"/>
    </row>
    <row r="123" spans="1:24" s="158" customFormat="1" ht="13.5" customHeight="1" x14ac:dyDescent="0.2">
      <c r="A123" s="1015"/>
      <c r="B123" s="1020"/>
      <c r="C123" s="1021"/>
      <c r="D123" s="1021"/>
      <c r="E123" s="1021"/>
      <c r="F123" s="1021"/>
      <c r="G123" s="1021"/>
      <c r="H123" s="1021"/>
      <c r="I123" s="1028"/>
      <c r="J123" s="1029"/>
      <c r="K123" s="1029"/>
      <c r="L123" s="1029"/>
      <c r="M123" s="1029"/>
      <c r="N123" s="1021"/>
      <c r="O123" s="1021"/>
      <c r="P123" s="1021"/>
      <c r="Q123" s="1030"/>
      <c r="T123" s="1032"/>
      <c r="U123" s="1032"/>
      <c r="V123" s="1032"/>
      <c r="W123" s="1032"/>
      <c r="X123" s="1032"/>
    </row>
    <row r="124" spans="1:24" s="158" customFormat="1" ht="15" customHeight="1" x14ac:dyDescent="0.45">
      <c r="A124" s="987">
        <v>6</v>
      </c>
      <c r="B124" s="989" t="str">
        <f>入力シート!D157</f>
        <v>障害者雇用の有無</v>
      </c>
      <c r="C124" s="975"/>
      <c r="D124" s="975"/>
      <c r="E124" s="975"/>
      <c r="F124" s="990"/>
      <c r="G124" s="990"/>
      <c r="H124" s="991"/>
      <c r="I124" s="974" t="str">
        <f>入力シート!D250</f>
        <v>・障害者雇用者状況報告書の写し</v>
      </c>
      <c r="J124" s="975"/>
      <c r="K124" s="975"/>
      <c r="L124" s="975"/>
      <c r="M124" s="975"/>
      <c r="N124" s="990"/>
      <c r="O124" s="990"/>
      <c r="P124" s="990"/>
      <c r="Q124" s="991"/>
      <c r="T124" s="978"/>
      <c r="U124" s="978"/>
      <c r="V124" s="978"/>
      <c r="W124" s="978"/>
      <c r="X124" s="978"/>
    </row>
    <row r="125" spans="1:24" s="152" customFormat="1" ht="13.5" customHeight="1" x14ac:dyDescent="0.2">
      <c r="A125" s="1002"/>
      <c r="B125" s="1033"/>
      <c r="C125" s="978"/>
      <c r="D125" s="978"/>
      <c r="E125" s="978"/>
      <c r="F125" s="1007"/>
      <c r="G125" s="1007"/>
      <c r="H125" s="1012"/>
      <c r="I125" s="977" t="str">
        <f>入力シート!D251</f>
        <v>・雇用促進法で雇用を免除されている事業所については、雇用が確認できるもの（健康保険被保険者証等）の写し及び障害者手帳の写し</v>
      </c>
      <c r="J125" s="978"/>
      <c r="K125" s="978"/>
      <c r="L125" s="978"/>
      <c r="M125" s="978"/>
      <c r="N125" s="1035"/>
      <c r="O125" s="1035"/>
      <c r="P125" s="1035"/>
      <c r="Q125" s="1036"/>
      <c r="T125" s="978"/>
      <c r="U125" s="978"/>
      <c r="V125" s="978"/>
      <c r="W125" s="978"/>
      <c r="X125" s="978"/>
    </row>
    <row r="126" spans="1:24" s="152" customFormat="1" ht="13.5" customHeight="1" x14ac:dyDescent="0.2">
      <c r="A126" s="1002"/>
      <c r="B126" s="1033"/>
      <c r="C126" s="978"/>
      <c r="D126" s="978"/>
      <c r="E126" s="978"/>
      <c r="F126" s="1007"/>
      <c r="G126" s="1007"/>
      <c r="H126" s="1012"/>
      <c r="I126" s="977"/>
      <c r="J126" s="978"/>
      <c r="K126" s="978"/>
      <c r="L126" s="978"/>
      <c r="M126" s="978"/>
      <c r="N126" s="1035"/>
      <c r="O126" s="1035"/>
      <c r="P126" s="1035"/>
      <c r="Q126" s="1036"/>
      <c r="T126" s="978"/>
      <c r="U126" s="978"/>
      <c r="V126" s="978"/>
      <c r="W126" s="978"/>
      <c r="X126" s="978"/>
    </row>
    <row r="127" spans="1:24" s="152" customFormat="1" ht="13.5" customHeight="1" x14ac:dyDescent="0.2">
      <c r="A127" s="988"/>
      <c r="B127" s="1034"/>
      <c r="C127" s="981"/>
      <c r="D127" s="981"/>
      <c r="E127" s="981"/>
      <c r="F127" s="994"/>
      <c r="G127" s="994"/>
      <c r="H127" s="995"/>
      <c r="I127" s="980"/>
      <c r="J127" s="981"/>
      <c r="K127" s="981"/>
      <c r="L127" s="981"/>
      <c r="M127" s="981"/>
      <c r="N127" s="1037"/>
      <c r="O127" s="1037"/>
      <c r="P127" s="1037"/>
      <c r="Q127" s="1038"/>
      <c r="T127" s="978"/>
      <c r="U127" s="978"/>
      <c r="V127" s="978"/>
      <c r="W127" s="978"/>
      <c r="X127" s="978"/>
    </row>
    <row r="128" spans="1:24" s="158" customFormat="1" ht="13.5" customHeight="1" x14ac:dyDescent="0.2">
      <c r="A128" s="987">
        <v>7</v>
      </c>
      <c r="B128" s="1005" t="str">
        <f>入力シート!D158</f>
        <v>更生保護における就労支援</v>
      </c>
      <c r="C128" s="997"/>
      <c r="D128" s="997"/>
      <c r="E128" s="997"/>
      <c r="F128" s="990"/>
      <c r="G128" s="990"/>
      <c r="H128" s="990"/>
      <c r="I128" s="974" t="str">
        <f>入力シート!D252</f>
        <v>・雇用実績の場合は、「保護観察対象者等の雇用に関する証明書」の写し</v>
      </c>
      <c r="J128" s="975"/>
      <c r="K128" s="975"/>
      <c r="L128" s="975"/>
      <c r="M128" s="975"/>
      <c r="N128" s="990"/>
      <c r="O128" s="990"/>
      <c r="P128" s="990"/>
      <c r="Q128" s="991"/>
      <c r="T128" s="978"/>
      <c r="U128" s="978"/>
      <c r="V128" s="978"/>
      <c r="W128" s="978"/>
      <c r="X128" s="978"/>
    </row>
    <row r="129" spans="1:24" s="158" customFormat="1" ht="13.5" customHeight="1" x14ac:dyDescent="0.2">
      <c r="A129" s="1002"/>
      <c r="B129" s="1006"/>
      <c r="C129" s="1000"/>
      <c r="D129" s="1000"/>
      <c r="E129" s="1000"/>
      <c r="F129" s="1007"/>
      <c r="G129" s="1007"/>
      <c r="H129" s="1007"/>
      <c r="I129" s="977"/>
      <c r="J129" s="978"/>
      <c r="K129" s="978"/>
      <c r="L129" s="978"/>
      <c r="M129" s="978"/>
      <c r="N129" s="1007"/>
      <c r="O129" s="1007"/>
      <c r="P129" s="1007"/>
      <c r="Q129" s="1012"/>
      <c r="T129" s="978"/>
      <c r="U129" s="978"/>
      <c r="V129" s="978"/>
      <c r="W129" s="978"/>
      <c r="X129" s="978"/>
    </row>
    <row r="130" spans="1:24" s="158" customFormat="1" ht="13.5" customHeight="1" x14ac:dyDescent="0.2">
      <c r="A130" s="1002"/>
      <c r="B130" s="1006"/>
      <c r="C130" s="1000"/>
      <c r="D130" s="1000"/>
      <c r="E130" s="1000"/>
      <c r="F130" s="1007"/>
      <c r="G130" s="1007"/>
      <c r="H130" s="1007"/>
      <c r="I130" s="977" t="str">
        <f>入力シート!D253</f>
        <v>※安城市ホームページ「入札の広場＞総合評価競争入札」に掲載の様式を使用し名古屋保護観察所の証明を受けたものであること。</v>
      </c>
      <c r="J130" s="978"/>
      <c r="K130" s="978"/>
      <c r="L130" s="978"/>
      <c r="M130" s="978"/>
      <c r="N130" s="1007"/>
      <c r="O130" s="1007"/>
      <c r="P130" s="1007"/>
      <c r="Q130" s="1012"/>
      <c r="T130" s="978"/>
      <c r="U130" s="978"/>
      <c r="V130" s="978"/>
      <c r="W130" s="978"/>
      <c r="X130" s="978"/>
    </row>
    <row r="131" spans="1:24" s="158" customFormat="1" ht="13.5" customHeight="1" x14ac:dyDescent="0.2">
      <c r="A131" s="1003"/>
      <c r="B131" s="1008"/>
      <c r="C131" s="1009"/>
      <c r="D131" s="1009"/>
      <c r="E131" s="1009"/>
      <c r="F131" s="1007"/>
      <c r="G131" s="1007"/>
      <c r="H131" s="1007"/>
      <c r="I131" s="1013"/>
      <c r="J131" s="1001"/>
      <c r="K131" s="1001"/>
      <c r="L131" s="1001"/>
      <c r="M131" s="1001"/>
      <c r="N131" s="1007"/>
      <c r="O131" s="1007"/>
      <c r="P131" s="1007"/>
      <c r="Q131" s="1012"/>
      <c r="T131" s="1001"/>
      <c r="U131" s="1001"/>
      <c r="V131" s="1001"/>
      <c r="W131" s="1001"/>
      <c r="X131" s="1001"/>
    </row>
    <row r="132" spans="1:24" s="158" customFormat="1" ht="13.5" customHeight="1" x14ac:dyDescent="0.2">
      <c r="A132" s="1004"/>
      <c r="B132" s="1010"/>
      <c r="C132" s="1011"/>
      <c r="D132" s="1011"/>
      <c r="E132" s="1011"/>
      <c r="F132" s="994"/>
      <c r="G132" s="994"/>
      <c r="H132" s="994"/>
      <c r="I132" s="998"/>
      <c r="J132" s="999"/>
      <c r="K132" s="999"/>
      <c r="L132" s="999"/>
      <c r="M132" s="999"/>
      <c r="N132" s="994"/>
      <c r="O132" s="994"/>
      <c r="P132" s="994"/>
      <c r="Q132" s="995"/>
      <c r="T132" s="1001"/>
      <c r="U132" s="1001"/>
      <c r="V132" s="1001"/>
      <c r="W132" s="1001"/>
      <c r="X132" s="1001"/>
    </row>
    <row r="133" spans="1:24" s="542" customFormat="1" ht="11.25" customHeight="1" x14ac:dyDescent="0.15">
      <c r="A133" s="987">
        <v>8</v>
      </c>
      <c r="B133" s="989" t="str">
        <f>入力シート!D159</f>
        <v>環境配慮の取組</v>
      </c>
      <c r="C133" s="975"/>
      <c r="D133" s="975"/>
      <c r="E133" s="975"/>
      <c r="F133" s="990"/>
      <c r="G133" s="990"/>
      <c r="H133" s="991"/>
      <c r="I133" s="996" t="str">
        <f>入力シート!D254</f>
        <v>・エコアクション２１又はＩＳＯ１４００１の登録証の写し</v>
      </c>
      <c r="J133" s="997"/>
      <c r="K133" s="997"/>
      <c r="L133" s="997"/>
      <c r="M133" s="997"/>
      <c r="N133" s="990"/>
      <c r="O133" s="990"/>
      <c r="P133" s="990"/>
      <c r="Q133" s="991"/>
      <c r="T133" s="1000"/>
      <c r="U133" s="1000"/>
      <c r="V133" s="1000"/>
      <c r="W133" s="1000"/>
      <c r="X133" s="1000"/>
    </row>
    <row r="134" spans="1:24" s="542" customFormat="1" ht="15" customHeight="1" x14ac:dyDescent="0.15">
      <c r="A134" s="988"/>
      <c r="B134" s="992"/>
      <c r="C134" s="993"/>
      <c r="D134" s="993"/>
      <c r="E134" s="993"/>
      <c r="F134" s="994"/>
      <c r="G134" s="994"/>
      <c r="H134" s="995"/>
      <c r="I134" s="998"/>
      <c r="J134" s="999"/>
      <c r="K134" s="999"/>
      <c r="L134" s="999"/>
      <c r="M134" s="999"/>
      <c r="N134" s="994"/>
      <c r="O134" s="994"/>
      <c r="P134" s="994"/>
      <c r="Q134" s="995"/>
      <c r="T134" s="1001"/>
      <c r="U134" s="1001"/>
      <c r="V134" s="1001"/>
      <c r="W134" s="1001"/>
      <c r="X134" s="1001"/>
    </row>
    <row r="135" spans="1:24" s="545" customFormat="1" ht="8.4" x14ac:dyDescent="0.15">
      <c r="A135" s="543"/>
      <c r="B135" s="544"/>
      <c r="C135" s="544"/>
      <c r="D135" s="544"/>
      <c r="E135" s="544"/>
      <c r="F135" s="544"/>
      <c r="G135" s="544"/>
      <c r="H135" s="544"/>
      <c r="I135" s="544"/>
      <c r="J135" s="544"/>
      <c r="K135" s="551"/>
      <c r="L135" s="541"/>
    </row>
    <row r="136" spans="1:24" ht="18.600000000000001" hidden="1" customHeight="1" x14ac:dyDescent="0.2">
      <c r="A136" s="444" t="s">
        <v>337</v>
      </c>
      <c r="R136" s="443" t="s">
        <v>336</v>
      </c>
    </row>
    <row r="137" spans="1:24" ht="18.600000000000001" customHeight="1" x14ac:dyDescent="0.2"/>
  </sheetData>
  <mergeCells count="132">
    <mergeCell ref="D2:N2"/>
    <mergeCell ref="J4:K4"/>
    <mergeCell ref="L4:P4"/>
    <mergeCell ref="F12:H12"/>
    <mergeCell ref="I12:O12"/>
    <mergeCell ref="A15:Q15"/>
    <mergeCell ref="A16:Q16"/>
    <mergeCell ref="A18:Q18"/>
    <mergeCell ref="B20:E20"/>
    <mergeCell ref="F20:I20"/>
    <mergeCell ref="J20:M20"/>
    <mergeCell ref="N20:Q20"/>
    <mergeCell ref="A6:C6"/>
    <mergeCell ref="F8:H8"/>
    <mergeCell ref="I8:O8"/>
    <mergeCell ref="F9:H9"/>
    <mergeCell ref="I9:O9"/>
    <mergeCell ref="F10:H10"/>
    <mergeCell ref="I10:O10"/>
    <mergeCell ref="F11:H11"/>
    <mergeCell ref="I11:O11"/>
    <mergeCell ref="C39:O39"/>
    <mergeCell ref="B42:H42"/>
    <mergeCell ref="I42:P42"/>
    <mergeCell ref="B43:H43"/>
    <mergeCell ref="I43:P43"/>
    <mergeCell ref="B49:H49"/>
    <mergeCell ref="I49:P49"/>
    <mergeCell ref="B21:E21"/>
    <mergeCell ref="F21:I21"/>
    <mergeCell ref="J21:M21"/>
    <mergeCell ref="B24:C24"/>
    <mergeCell ref="B25:P25"/>
    <mergeCell ref="B22:Q22"/>
    <mergeCell ref="B44:H44"/>
    <mergeCell ref="I44:P44"/>
    <mergeCell ref="B54:P54"/>
    <mergeCell ref="B55:H62"/>
    <mergeCell ref="I55:L55"/>
    <mergeCell ref="M55:P55"/>
    <mergeCell ref="I56:L56"/>
    <mergeCell ref="M56:P56"/>
    <mergeCell ref="I57:L57"/>
    <mergeCell ref="M57:P57"/>
    <mergeCell ref="I58:L58"/>
    <mergeCell ref="M58:P58"/>
    <mergeCell ref="I62:L62"/>
    <mergeCell ref="M62:P62"/>
    <mergeCell ref="B64:Q65"/>
    <mergeCell ref="B69:P69"/>
    <mergeCell ref="B70:E70"/>
    <mergeCell ref="F70:P70"/>
    <mergeCell ref="I59:L59"/>
    <mergeCell ref="M59:P59"/>
    <mergeCell ref="I60:L60"/>
    <mergeCell ref="M60:P60"/>
    <mergeCell ref="I61:L61"/>
    <mergeCell ref="M61:P61"/>
    <mergeCell ref="B74:E74"/>
    <mergeCell ref="F74:P74"/>
    <mergeCell ref="B75:E75"/>
    <mergeCell ref="F75:P75"/>
    <mergeCell ref="B76:E76"/>
    <mergeCell ref="F76:J76"/>
    <mergeCell ref="L76:P76"/>
    <mergeCell ref="B71:E71"/>
    <mergeCell ref="F71:P71"/>
    <mergeCell ref="B72:E72"/>
    <mergeCell ref="F72:P72"/>
    <mergeCell ref="B73:E73"/>
    <mergeCell ref="F73:P73"/>
    <mergeCell ref="B88:H88"/>
    <mergeCell ref="I88:P88"/>
    <mergeCell ref="B94:H94"/>
    <mergeCell ref="I94:P94"/>
    <mergeCell ref="B96:Q97"/>
    <mergeCell ref="B100:H100"/>
    <mergeCell ref="I100:P100"/>
    <mergeCell ref="B77:E77"/>
    <mergeCell ref="F77:P77"/>
    <mergeCell ref="B80:H80"/>
    <mergeCell ref="I80:P80"/>
    <mergeCell ref="B84:H84"/>
    <mergeCell ref="I84:P84"/>
    <mergeCell ref="A107:H107"/>
    <mergeCell ref="I107:Q107"/>
    <mergeCell ref="T107:X107"/>
    <mergeCell ref="I108:Q108"/>
    <mergeCell ref="T108:X108"/>
    <mergeCell ref="I109:Q110"/>
    <mergeCell ref="T109:X110"/>
    <mergeCell ref="A108:A111"/>
    <mergeCell ref="B108:H111"/>
    <mergeCell ref="I111:Q111"/>
    <mergeCell ref="A117:A118"/>
    <mergeCell ref="T117:X118"/>
    <mergeCell ref="A119:A120"/>
    <mergeCell ref="B119:H120"/>
    <mergeCell ref="I119:Q120"/>
    <mergeCell ref="T119:X120"/>
    <mergeCell ref="A112:A113"/>
    <mergeCell ref="B112:H113"/>
    <mergeCell ref="I112:Q113"/>
    <mergeCell ref="T112:X113"/>
    <mergeCell ref="A114:A116"/>
    <mergeCell ref="B114:H116"/>
    <mergeCell ref="I114:Q114"/>
    <mergeCell ref="T114:X114"/>
    <mergeCell ref="I115:Q116"/>
    <mergeCell ref="T115:X116"/>
    <mergeCell ref="B117:H118"/>
    <mergeCell ref="I117:Q118"/>
    <mergeCell ref="A121:A123"/>
    <mergeCell ref="B121:H123"/>
    <mergeCell ref="I121:Q123"/>
    <mergeCell ref="T121:X123"/>
    <mergeCell ref="A124:A127"/>
    <mergeCell ref="B124:H127"/>
    <mergeCell ref="I124:Q124"/>
    <mergeCell ref="T124:X124"/>
    <mergeCell ref="I125:Q127"/>
    <mergeCell ref="T125:X127"/>
    <mergeCell ref="A133:A134"/>
    <mergeCell ref="B133:H134"/>
    <mergeCell ref="I133:Q134"/>
    <mergeCell ref="T133:X134"/>
    <mergeCell ref="A128:A132"/>
    <mergeCell ref="B128:H132"/>
    <mergeCell ref="I128:Q129"/>
    <mergeCell ref="T128:X129"/>
    <mergeCell ref="I130:Q132"/>
    <mergeCell ref="T130:X132"/>
  </mergeCells>
  <phoneticPr fontId="1"/>
  <printOptions horizontalCentered="1"/>
  <pageMargins left="0.43307086614173229" right="0.23622047244094491" top="0.74803149606299213" bottom="0.55118110236220474" header="0.31496062992125984" footer="0.31496062992125984"/>
  <pageSetup paperSize="9" scale="91" fitToWidth="0" fitToHeight="0" orientation="portrait" r:id="rId1"/>
  <headerFooter>
    <oddFooter>&amp;C&amp;P</oddFooter>
  </headerFooter>
  <rowBreaks count="2" manualBreakCount="2">
    <brk id="37" max="16" man="1"/>
    <brk id="86" max="16" man="1"/>
  </rowBreaks>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300-000000000000}">
          <x14:formula1>
            <xm:f>加算点審査申請書用プルダウンメニュー!$D$2:$D$3</xm:f>
          </x14:formula1>
          <xm:sqref>I49:P49</xm:sqref>
        </x14:dataValidation>
        <x14:dataValidation type="list" allowBlank="1" showInputMessage="1" showErrorMessage="1" xr:uid="{00000000-0002-0000-0300-000001000000}">
          <x14:formula1>
            <xm:f>加算点審査申請書用プルダウンメニュー!$D$12:$D$13</xm:f>
          </x14:formula1>
          <xm:sqref>I94:P94</xm:sqref>
        </x14:dataValidation>
        <x14:dataValidation type="list" allowBlank="1" showInputMessage="1" showErrorMessage="1" xr:uid="{00000000-0002-0000-0300-000002000000}">
          <x14:formula1>
            <xm:f>加算点審査申請書用プルダウンメニュー!$D$10:$D$11</xm:f>
          </x14:formula1>
          <xm:sqref>I88:P88</xm:sqref>
        </x14:dataValidation>
        <x14:dataValidation type="list" allowBlank="1" showInputMessage="1" showErrorMessage="1" xr:uid="{00000000-0002-0000-0300-000003000000}">
          <x14:formula1>
            <xm:f>加算点審査申請書用プルダウンメニュー!$D$7:$D$9</xm:f>
          </x14:formula1>
          <xm:sqref>I84:P84</xm:sqref>
        </x14:dataValidation>
        <x14:dataValidation type="list" allowBlank="1" showInputMessage="1" showErrorMessage="1" xr:uid="{00000000-0002-0000-0300-000004000000}">
          <x14:formula1>
            <xm:f>加算点審査申請書用プルダウンメニュー!$D$14:$D$15</xm:f>
          </x14:formula1>
          <xm:sqref>I100:P100</xm:sqref>
        </x14:dataValidation>
        <x14:dataValidation type="list" allowBlank="1" showInputMessage="1" showErrorMessage="1" xr:uid="{00000000-0002-0000-0300-000005000000}">
          <x14:formula1>
            <xm:f>加算点審査申請書用プルダウンメニュー!$D$18:$D$19</xm:f>
          </x14:formula1>
          <xm:sqref>I43:P44</xm:sqref>
        </x14:dataValidation>
        <x14:dataValidation type="list" allowBlank="1" showInputMessage="1" showErrorMessage="1" xr:uid="{00000000-0002-0000-0300-000006000000}">
          <x14:formula1>
            <xm:f>加算点審査申請書用プルダウンメニュー!$D$16:$D$17</xm:f>
          </x14:formula1>
          <xm:sqref>I42:P42</xm:sqref>
        </x14:dataValidation>
        <x14:dataValidation type="list" allowBlank="1" showInputMessage="1" showErrorMessage="1" xr:uid="{00000000-0002-0000-0300-000007000000}">
          <x14:formula1>
            <xm:f>加算点審査申請書用プルダウンメニュー!$D$20:$D$23</xm:f>
          </x14:formula1>
          <xm:sqref>I80:P80</xm:sqref>
        </x14:dataValidation>
        <x14:dataValidation type="list" allowBlank="1" showInputMessage="1" showErrorMessage="1" xr:uid="{00000000-0002-0000-0300-000008000000}">
          <x14:formula1>
            <xm:f>加算点審査申請書用プルダウンメニュー!$D$4:$D$6</xm:f>
          </x14:formula1>
          <xm:sqref>M56:P62</xm:sqref>
        </x14:dataValidation>
        <x14:dataValidation type="list" allowBlank="1" showInputMessage="1" showErrorMessage="1" xr:uid="{00000000-0002-0000-0300-000009000000}">
          <x14:formula1>
            <xm:f>加算点審査申請書用プルダウンメニュー!$D$24:$D$30</xm:f>
          </x14:formula1>
          <xm:sqref>I56:L62 B20:Q20 B21:M21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B1:E30"/>
  <sheetViews>
    <sheetView view="pageBreakPreview" zoomScale="85" zoomScaleNormal="100" zoomScaleSheetLayoutView="85" workbookViewId="0">
      <selection activeCell="F29" sqref="F29"/>
    </sheetView>
  </sheetViews>
  <sheetFormatPr defaultColWidth="8.69921875" defaultRowHeight="13.2" x14ac:dyDescent="0.2"/>
  <cols>
    <col min="1" max="1" width="2.09765625" style="429" customWidth="1"/>
    <col min="2" max="2" width="4.8984375" style="429" customWidth="1"/>
    <col min="3" max="3" width="37.59765625" style="429" customWidth="1"/>
    <col min="4" max="4" width="20.59765625" style="430" customWidth="1"/>
    <col min="5" max="16384" width="8.69921875" style="429"/>
  </cols>
  <sheetData>
    <row r="1" spans="2:5" ht="26.4" customHeight="1" x14ac:dyDescent="0.2">
      <c r="B1" s="431" t="s">
        <v>308</v>
      </c>
      <c r="E1" s="442" t="s">
        <v>335</v>
      </c>
    </row>
    <row r="2" spans="2:5" ht="18" customHeight="1" x14ac:dyDescent="0.2">
      <c r="B2" s="1163">
        <v>2</v>
      </c>
      <c r="C2" s="1164" t="s">
        <v>91</v>
      </c>
      <c r="D2" s="567" t="s">
        <v>28</v>
      </c>
    </row>
    <row r="3" spans="2:5" ht="18" customHeight="1" x14ac:dyDescent="0.2">
      <c r="B3" s="1163"/>
      <c r="C3" s="1164"/>
      <c r="D3" s="567" t="s">
        <v>475</v>
      </c>
    </row>
    <row r="4" spans="2:5" ht="18" customHeight="1" x14ac:dyDescent="0.2">
      <c r="B4" s="1163">
        <v>3</v>
      </c>
      <c r="C4" s="1164" t="s">
        <v>153</v>
      </c>
      <c r="D4" s="567" t="s">
        <v>135</v>
      </c>
    </row>
    <row r="5" spans="2:5" ht="18" customHeight="1" x14ac:dyDescent="0.2">
      <c r="B5" s="1163"/>
      <c r="C5" s="1164"/>
      <c r="D5" s="567" t="s">
        <v>136</v>
      </c>
    </row>
    <row r="6" spans="2:5" ht="18" customHeight="1" x14ac:dyDescent="0.2">
      <c r="B6" s="1163"/>
      <c r="C6" s="1164"/>
      <c r="D6" s="567" t="s">
        <v>19</v>
      </c>
    </row>
    <row r="7" spans="2:5" ht="18" customHeight="1" x14ac:dyDescent="0.2">
      <c r="B7" s="1163">
        <f>加算点審査申請書!A121</f>
        <v>5</v>
      </c>
      <c r="C7" s="1164" t="s">
        <v>154</v>
      </c>
      <c r="D7" s="567" t="s">
        <v>407</v>
      </c>
    </row>
    <row r="8" spans="2:5" ht="18" customHeight="1" x14ac:dyDescent="0.2">
      <c r="B8" s="1163"/>
      <c r="C8" s="1164"/>
      <c r="D8" s="567" t="s">
        <v>408</v>
      </c>
    </row>
    <row r="9" spans="2:5" ht="18" customHeight="1" x14ac:dyDescent="0.2">
      <c r="B9" s="1163"/>
      <c r="C9" s="1164"/>
      <c r="D9" s="567" t="s">
        <v>442</v>
      </c>
    </row>
    <row r="10" spans="2:5" ht="18" customHeight="1" x14ac:dyDescent="0.3">
      <c r="B10" s="1163">
        <f>加算点審査申請書!A124</f>
        <v>6</v>
      </c>
      <c r="C10" s="1164" t="s">
        <v>95</v>
      </c>
      <c r="D10" s="567" t="s">
        <v>137</v>
      </c>
      <c r="E10" s="432" t="s">
        <v>331</v>
      </c>
    </row>
    <row r="11" spans="2:5" ht="18" customHeight="1" x14ac:dyDescent="0.3">
      <c r="B11" s="1163"/>
      <c r="C11" s="1164"/>
      <c r="D11" s="567" t="s">
        <v>475</v>
      </c>
      <c r="E11" s="432" t="s">
        <v>332</v>
      </c>
    </row>
    <row r="12" spans="2:5" ht="18" customHeight="1" x14ac:dyDescent="0.2">
      <c r="B12" s="1163">
        <f>加算点審査申請書!A128</f>
        <v>7</v>
      </c>
      <c r="C12" s="1164" t="s">
        <v>150</v>
      </c>
      <c r="D12" s="567" t="s">
        <v>28</v>
      </c>
    </row>
    <row r="13" spans="2:5" ht="18" customHeight="1" x14ac:dyDescent="0.2">
      <c r="B13" s="1163"/>
      <c r="C13" s="1164"/>
      <c r="D13" s="567" t="s">
        <v>475</v>
      </c>
    </row>
    <row r="14" spans="2:5" ht="18" customHeight="1" x14ac:dyDescent="0.2">
      <c r="B14" s="1163">
        <f>加算点審査申請書!A133</f>
        <v>8</v>
      </c>
      <c r="C14" s="1164" t="s">
        <v>151</v>
      </c>
      <c r="D14" s="567" t="s">
        <v>28</v>
      </c>
    </row>
    <row r="15" spans="2:5" ht="18" customHeight="1" x14ac:dyDescent="0.2">
      <c r="B15" s="1163"/>
      <c r="C15" s="1164"/>
      <c r="D15" s="567" t="s">
        <v>475</v>
      </c>
    </row>
    <row r="16" spans="2:5" ht="18" customHeight="1" x14ac:dyDescent="0.2">
      <c r="B16" s="1163">
        <f>加算点審査申請書!A108</f>
        <v>1</v>
      </c>
      <c r="C16" s="1164" t="s">
        <v>148</v>
      </c>
      <c r="D16" s="567" t="s">
        <v>28</v>
      </c>
    </row>
    <row r="17" spans="2:5" ht="18" customHeight="1" x14ac:dyDescent="0.2">
      <c r="B17" s="1163"/>
      <c r="C17" s="1164"/>
      <c r="D17" s="567" t="s">
        <v>475</v>
      </c>
    </row>
    <row r="18" spans="2:5" ht="18" customHeight="1" x14ac:dyDescent="0.2">
      <c r="B18" s="1163"/>
      <c r="C18" s="1164" t="s">
        <v>149</v>
      </c>
      <c r="D18" s="567" t="s">
        <v>28</v>
      </c>
    </row>
    <row r="19" spans="2:5" ht="18" customHeight="1" x14ac:dyDescent="0.2">
      <c r="B19" s="1163"/>
      <c r="C19" s="1164"/>
      <c r="D19" s="567" t="s">
        <v>475</v>
      </c>
    </row>
    <row r="20" spans="2:5" ht="18" customHeight="1" x14ac:dyDescent="0.3">
      <c r="B20" s="1163">
        <f>加算点審査申請書!A119</f>
        <v>4</v>
      </c>
      <c r="C20" s="1164" t="s">
        <v>152</v>
      </c>
      <c r="D20" s="441" t="s">
        <v>143</v>
      </c>
      <c r="E20" s="432" t="s">
        <v>309</v>
      </c>
    </row>
    <row r="21" spans="2:5" ht="18" customHeight="1" x14ac:dyDescent="0.3">
      <c r="B21" s="1163"/>
      <c r="C21" s="1164"/>
      <c r="D21" s="441" t="s">
        <v>476</v>
      </c>
      <c r="E21" s="432" t="s">
        <v>310</v>
      </c>
    </row>
    <row r="22" spans="2:5" ht="18" customHeight="1" x14ac:dyDescent="0.3">
      <c r="B22" s="569"/>
      <c r="C22" s="570"/>
      <c r="D22" s="571" t="s">
        <v>477</v>
      </c>
      <c r="E22" s="432"/>
    </row>
    <row r="23" spans="2:5" ht="18" customHeight="1" x14ac:dyDescent="0.3">
      <c r="B23" s="569"/>
      <c r="C23" s="570"/>
      <c r="D23" s="571" t="s">
        <v>478</v>
      </c>
      <c r="E23" s="432"/>
    </row>
    <row r="24" spans="2:5" ht="15.6" x14ac:dyDescent="0.3">
      <c r="B24" s="569">
        <v>0</v>
      </c>
      <c r="C24" s="572" t="s">
        <v>479</v>
      </c>
      <c r="D24" s="573" t="s">
        <v>48</v>
      </c>
      <c r="E24" s="440" t="s">
        <v>333</v>
      </c>
    </row>
    <row r="25" spans="2:5" ht="15" x14ac:dyDescent="0.3">
      <c r="D25" s="573" t="s">
        <v>49</v>
      </c>
      <c r="E25" s="440" t="s">
        <v>334</v>
      </c>
    </row>
    <row r="26" spans="2:5" ht="14.4" x14ac:dyDescent="0.2">
      <c r="D26" s="573" t="s">
        <v>51</v>
      </c>
    </row>
    <row r="27" spans="2:5" ht="14.4" x14ac:dyDescent="0.2">
      <c r="D27" s="573" t="s">
        <v>480</v>
      </c>
    </row>
    <row r="28" spans="2:5" ht="14.4" x14ac:dyDescent="0.2">
      <c r="D28" s="573" t="s">
        <v>50</v>
      </c>
    </row>
    <row r="29" spans="2:5" ht="14.4" x14ac:dyDescent="0.2">
      <c r="D29" s="573" t="s">
        <v>54</v>
      </c>
    </row>
    <row r="30" spans="2:5" ht="14.4" x14ac:dyDescent="0.2">
      <c r="D30" s="573" t="s">
        <v>481</v>
      </c>
    </row>
  </sheetData>
  <mergeCells count="17">
    <mergeCell ref="B2:B3"/>
    <mergeCell ref="C2:C3"/>
    <mergeCell ref="B4:B6"/>
    <mergeCell ref="C4:C6"/>
    <mergeCell ref="B7:B9"/>
    <mergeCell ref="C7:C9"/>
    <mergeCell ref="B10:B11"/>
    <mergeCell ref="C10:C11"/>
    <mergeCell ref="B12:B13"/>
    <mergeCell ref="C12:C13"/>
    <mergeCell ref="B14:B15"/>
    <mergeCell ref="C14:C15"/>
    <mergeCell ref="B16:B19"/>
    <mergeCell ref="C16:C17"/>
    <mergeCell ref="C18:C19"/>
    <mergeCell ref="B20:B21"/>
    <mergeCell ref="C20:C21"/>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入力シート</vt:lpstr>
      <vt:lpstr>別記</vt:lpstr>
      <vt:lpstr>別紙</vt:lpstr>
      <vt:lpstr>加算点審査申請書</vt:lpstr>
      <vt:lpstr>加算点審査申請書用プルダウンメニュー</vt:lpstr>
      <vt:lpstr>加算点審査申請書!Print_Area</vt:lpstr>
      <vt:lpstr>加算点審査申請書用プルダウンメニュー!Print_Area</vt:lpstr>
      <vt:lpstr>入力シート!Print_Area</vt:lpstr>
      <vt:lpstr>別記!Print_Area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2024-02-14T00:17:12Z</dcterms:modified>
</cp:coreProperties>
</file>