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7\01補助金要綱改正\04 様式\★HP用\"/>
    </mc:Choice>
  </mc:AlternateContent>
  <xr:revisionPtr revIDLastSave="0" documentId="13_ncr:1_{26EEB35F-122D-48FC-81A1-88ABA813A08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補助金調書 (印刷用)" sheetId="7" r:id="rId1"/>
    <sheet name="補助金調書 (記載例溶け込み) " sheetId="6" r:id="rId2"/>
    <sheet name="補助金調書 (溶け込み)" sheetId="5" r:id="rId3"/>
  </sheets>
  <definedNames>
    <definedName name="_xlnm.Print_Area" localSheetId="1">'補助金調書 (記載例溶け込み) 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K8" i="7"/>
  <c r="I9" i="7"/>
  <c r="K9" i="7" s="1"/>
  <c r="I10" i="7"/>
  <c r="K10" i="7"/>
  <c r="I11" i="7"/>
  <c r="K11" i="7"/>
  <c r="I12" i="7"/>
  <c r="K12" i="7"/>
  <c r="I13" i="7"/>
  <c r="K13" i="7" s="1"/>
  <c r="I14" i="7"/>
  <c r="K14" i="7"/>
  <c r="I15" i="7"/>
  <c r="K15" i="7"/>
  <c r="I16" i="7"/>
  <c r="K16" i="7"/>
  <c r="I17" i="7"/>
  <c r="K17" i="7" s="1"/>
  <c r="I18" i="7"/>
  <c r="K18" i="7"/>
  <c r="I19" i="7"/>
  <c r="K19" i="7"/>
  <c r="I20" i="7"/>
  <c r="K20" i="7"/>
  <c r="I21" i="7"/>
  <c r="K21" i="7" s="1"/>
  <c r="I22" i="7"/>
  <c r="K22" i="7"/>
  <c r="I23" i="7"/>
  <c r="K23" i="7"/>
  <c r="I24" i="7"/>
  <c r="K24" i="7"/>
  <c r="I25" i="7"/>
  <c r="K25" i="7" s="1"/>
  <c r="I26" i="7"/>
  <c r="K26" i="7"/>
  <c r="I27" i="7"/>
  <c r="K27" i="7" s="1"/>
  <c r="I7" i="7"/>
  <c r="K7" i="7" s="1"/>
  <c r="I22" i="5"/>
  <c r="I9" i="5"/>
  <c r="K14" i="6"/>
  <c r="J13" i="6"/>
  <c r="J11" i="6"/>
  <c r="J15" i="6"/>
  <c r="J14" i="6"/>
  <c r="J21" i="6"/>
  <c r="J20" i="6"/>
  <c r="J19" i="6"/>
  <c r="J18" i="6"/>
  <c r="K28" i="7" l="1"/>
  <c r="I18" i="5"/>
  <c r="K18" i="5" s="1"/>
  <c r="L31" i="6" l="1"/>
  <c r="J27" i="6"/>
  <c r="J26" i="6"/>
  <c r="J25" i="6"/>
  <c r="J24" i="6"/>
  <c r="J23" i="6"/>
  <c r="J22" i="6"/>
  <c r="J17" i="6"/>
  <c r="J16" i="6"/>
  <c r="J10" i="6"/>
  <c r="J9" i="6"/>
  <c r="J8" i="6"/>
  <c r="I27" i="5"/>
  <c r="K27" i="5" s="1"/>
  <c r="I25" i="5"/>
  <c r="K25" i="5" s="1"/>
  <c r="I24" i="5"/>
  <c r="K24" i="5" s="1"/>
  <c r="I23" i="5"/>
  <c r="K23" i="5" s="1"/>
  <c r="I21" i="5"/>
  <c r="K21" i="5" s="1"/>
  <c r="I20" i="5"/>
  <c r="K20" i="5" s="1"/>
  <c r="I19" i="5"/>
  <c r="K19" i="5" s="1"/>
  <c r="I17" i="5"/>
  <c r="K17" i="5" s="1"/>
  <c r="I16" i="5"/>
  <c r="K16" i="5" s="1"/>
  <c r="I15" i="5"/>
  <c r="K15" i="5" s="1"/>
  <c r="J13" i="5"/>
  <c r="I13" i="5"/>
  <c r="K13" i="5" s="1"/>
  <c r="I11" i="5"/>
  <c r="K11" i="5" s="1"/>
  <c r="I10" i="5"/>
  <c r="K10" i="5" s="1"/>
  <c r="K9" i="5"/>
  <c r="I8" i="5"/>
  <c r="K8" i="5" s="1"/>
  <c r="I7" i="5"/>
  <c r="K7" i="5" s="1"/>
  <c r="K28" i="5" l="1"/>
</calcChain>
</file>

<file path=xl/sharedStrings.xml><?xml version="1.0" encoding="utf-8"?>
<sst xmlns="http://schemas.openxmlformats.org/spreadsheetml/2006/main" count="191" uniqueCount="85">
  <si>
    <t>食料・農業・交流推進事業補助金調書</t>
    <rPh sb="0" eb="2">
      <t>ショクリョウ</t>
    </rPh>
    <rPh sb="3" eb="5">
      <t>ノウギョウ</t>
    </rPh>
    <rPh sb="6" eb="8">
      <t>コウリュウ</t>
    </rPh>
    <rPh sb="8" eb="10">
      <t>スイシン</t>
    </rPh>
    <phoneticPr fontId="3"/>
  </si>
  <si>
    <r>
      <t>（　　　</t>
    </r>
    <r>
      <rPr>
        <sz val="11"/>
        <rFont val="ＭＳ Ｐゴシック"/>
        <family val="3"/>
        <charset val="128"/>
      </rPr>
      <t>　／　　</t>
    </r>
    <r>
      <rPr>
        <sz val="11"/>
        <rFont val="ＭＳ Ｐゴシック"/>
        <family val="3"/>
        <charset val="128"/>
      </rPr>
      <t>　　　）</t>
    </r>
    <phoneticPr fontId="3"/>
  </si>
  <si>
    <t>事業区分</t>
  </si>
  <si>
    <t>事業内容</t>
  </si>
  <si>
    <t>補助金配分
対象者名</t>
    <phoneticPr fontId="3"/>
  </si>
  <si>
    <t>補助対象
面積（Ａ）</t>
  </si>
  <si>
    <t>補助対象
事業費（Ｂ）</t>
  </si>
  <si>
    <t>補助単価（Ｄ）</t>
    <phoneticPr fontId="3"/>
  </si>
  <si>
    <t>補助率（Ｅ）</t>
    <phoneticPr fontId="3"/>
  </si>
  <si>
    <t>（Ａ）×（Ｄ）
（Ｂ）×（Ｅ）
（Ｃ）×（Ｄ）</t>
    <phoneticPr fontId="3"/>
  </si>
  <si>
    <t>限度額</t>
  </si>
  <si>
    <t>補助金額</t>
  </si>
  <si>
    <t>備考</t>
  </si>
  <si>
    <t>（㎡）</t>
    <phoneticPr fontId="3"/>
  </si>
  <si>
    <t>（円）</t>
    <phoneticPr fontId="3"/>
  </si>
  <si>
    <t>　　　　合　　　計</t>
    <rPh sb="4" eb="5">
      <t>ゴウ</t>
    </rPh>
    <rPh sb="8" eb="9">
      <t>ケイ</t>
    </rPh>
    <phoneticPr fontId="3"/>
  </si>
  <si>
    <t>　根拠規定：食料・農業・交流推進事業補助金交付要綱（第５条関係）</t>
    <rPh sb="6" eb="8">
      <t>ショクリョウ</t>
    </rPh>
    <rPh sb="9" eb="11">
      <t>ノウギョウ</t>
    </rPh>
    <rPh sb="12" eb="14">
      <t>コウリュウ</t>
    </rPh>
    <rPh sb="14" eb="16">
      <t>スイシン</t>
    </rPh>
    <phoneticPr fontId="3"/>
  </si>
  <si>
    <t>改善組合等活動支援事業</t>
    <rPh sb="0" eb="2">
      <t>カイゼン</t>
    </rPh>
    <rPh sb="2" eb="3">
      <t>クミ</t>
    </rPh>
    <rPh sb="3" eb="4">
      <t>ア</t>
    </rPh>
    <rPh sb="4" eb="5">
      <t>トウ</t>
    </rPh>
    <rPh sb="5" eb="7">
      <t>カツドウ</t>
    </rPh>
    <rPh sb="7" eb="9">
      <t>シエン</t>
    </rPh>
    <rPh sb="9" eb="11">
      <t>ジギョウ</t>
    </rPh>
    <phoneticPr fontId="3"/>
  </si>
  <si>
    <t>農業経営体強化事業</t>
    <rPh sb="0" eb="2">
      <t>ノウギョウ</t>
    </rPh>
    <rPh sb="2" eb="4">
      <t>ケイエイ</t>
    </rPh>
    <rPh sb="4" eb="5">
      <t>タイ</t>
    </rPh>
    <rPh sb="5" eb="7">
      <t>キョウカ</t>
    </rPh>
    <rPh sb="7" eb="9">
      <t>ジギョウ</t>
    </rPh>
    <phoneticPr fontId="3"/>
  </si>
  <si>
    <t>改善組合</t>
    <rPh sb="0" eb="2">
      <t>カイゼン</t>
    </rPh>
    <rPh sb="2" eb="4">
      <t>クミアイ</t>
    </rPh>
    <phoneticPr fontId="3"/>
  </si>
  <si>
    <t>農務四郎</t>
    <rPh sb="0" eb="2">
      <t>ノウム</t>
    </rPh>
    <rPh sb="2" eb="4">
      <t>シロウ</t>
    </rPh>
    <phoneticPr fontId="3"/>
  </si>
  <si>
    <t>農務五郎</t>
    <rPh sb="0" eb="2">
      <t>ノウム</t>
    </rPh>
    <rPh sb="2" eb="4">
      <t>ゴロウ</t>
    </rPh>
    <phoneticPr fontId="3"/>
  </si>
  <si>
    <t>農務六郎</t>
    <rPh sb="0" eb="2">
      <t>ノウム</t>
    </rPh>
    <rPh sb="2" eb="4">
      <t>ロクロウ</t>
    </rPh>
    <phoneticPr fontId="3"/>
  </si>
  <si>
    <t>安城太郎</t>
    <rPh sb="0" eb="2">
      <t>アンジョウ</t>
    </rPh>
    <rPh sb="2" eb="4">
      <t>タロウ</t>
    </rPh>
    <phoneticPr fontId="3"/>
  </si>
  <si>
    <t>農務次郎</t>
    <phoneticPr fontId="3"/>
  </si>
  <si>
    <t>農務三郎</t>
    <phoneticPr fontId="3"/>
  </si>
  <si>
    <t>（Ａ）×（Ｄ）
（Ｂ）×（Ｅ）
（Ｃ）×（Ｄ）</t>
    <phoneticPr fontId="3"/>
  </si>
  <si>
    <r>
      <rPr>
        <sz val="12"/>
        <color rgb="FF0070C0"/>
        <rFont val="HG行書体"/>
        <family val="4"/>
        <charset val="128"/>
      </rPr>
      <t>○○町</t>
    </r>
    <r>
      <rPr>
        <sz val="11"/>
        <rFont val="ＭＳ Ｐゴシック"/>
        <family val="3"/>
        <charset val="128"/>
      </rPr>
      <t>　農用地利用改善組合　・　部会</t>
    </r>
    <rPh sb="2" eb="3">
      <t>マチ</t>
    </rPh>
    <rPh sb="16" eb="18">
      <t>ブカイ</t>
    </rPh>
    <phoneticPr fontId="3"/>
  </si>
  <si>
    <r>
      <t>（　　</t>
    </r>
    <r>
      <rPr>
        <sz val="11"/>
        <color rgb="FF0070C0"/>
        <rFont val="HG行書体"/>
        <family val="4"/>
        <charset val="128"/>
      </rPr>
      <t>１</t>
    </r>
    <r>
      <rPr>
        <sz val="11"/>
        <rFont val="ＭＳ Ｐゴシック"/>
        <family val="3"/>
        <charset val="128"/>
      </rPr>
      <t>　　／　　</t>
    </r>
    <r>
      <rPr>
        <sz val="11"/>
        <color rgb="FF0070C0"/>
        <rFont val="HG行書体"/>
        <family val="4"/>
        <charset val="128"/>
      </rPr>
      <t>１　</t>
    </r>
    <r>
      <rPr>
        <sz val="11"/>
        <rFont val="ＭＳ Ｐゴシック"/>
        <family val="3"/>
        <charset val="128"/>
      </rPr>
      <t>　　）</t>
    </r>
    <phoneticPr fontId="3"/>
  </si>
  <si>
    <t>転作団地化推進事業</t>
    <rPh sb="0" eb="2">
      <t>テンサク</t>
    </rPh>
    <rPh sb="2" eb="4">
      <t>ダンチ</t>
    </rPh>
    <rPh sb="4" eb="5">
      <t>カ</t>
    </rPh>
    <rPh sb="5" eb="7">
      <t>スイシン</t>
    </rPh>
    <rPh sb="7" eb="9">
      <t>ジギョウ</t>
    </rPh>
    <phoneticPr fontId="3"/>
  </si>
  <si>
    <t>環境に配慮した水稲直播き事業（鎮圧方式）</t>
    <rPh sb="0" eb="2">
      <t>カンキョウ</t>
    </rPh>
    <rPh sb="3" eb="5">
      <t>ハイリョ</t>
    </rPh>
    <rPh sb="7" eb="9">
      <t>スイトウ</t>
    </rPh>
    <rPh sb="9" eb="11">
      <t>ジカマ</t>
    </rPh>
    <rPh sb="12" eb="14">
      <t>ジギョウ</t>
    </rPh>
    <rPh sb="15" eb="17">
      <t>チンアツ</t>
    </rPh>
    <rPh sb="17" eb="19">
      <t>ホウシキ</t>
    </rPh>
    <phoneticPr fontId="3"/>
  </si>
  <si>
    <t>環境に配慮した水稲直播き事業（塩化カリ）</t>
    <rPh sb="0" eb="2">
      <t>カンキョウ</t>
    </rPh>
    <rPh sb="3" eb="5">
      <t>ハイリョ</t>
    </rPh>
    <rPh sb="7" eb="9">
      <t>スイトウ</t>
    </rPh>
    <rPh sb="9" eb="11">
      <t>ジカマ</t>
    </rPh>
    <rPh sb="12" eb="14">
      <t>ジギョウ</t>
    </rPh>
    <rPh sb="15" eb="17">
      <t>エンカ</t>
    </rPh>
    <phoneticPr fontId="3"/>
  </si>
  <si>
    <t>堆肥利用による土づくり推進事業</t>
    <rPh sb="0" eb="2">
      <t>タイヒ</t>
    </rPh>
    <rPh sb="2" eb="4">
      <t>リヨウ</t>
    </rPh>
    <rPh sb="7" eb="8">
      <t>ツチ</t>
    </rPh>
    <rPh sb="11" eb="13">
      <t>スイシン</t>
    </rPh>
    <rPh sb="13" eb="15">
      <t>ジギョウ</t>
    </rPh>
    <phoneticPr fontId="3"/>
  </si>
  <si>
    <t>水田畦畔除去事業</t>
    <rPh sb="0" eb="2">
      <t>スイデン</t>
    </rPh>
    <rPh sb="2" eb="4">
      <t>ケイハン</t>
    </rPh>
    <rPh sb="4" eb="6">
      <t>ジョキョ</t>
    </rPh>
    <rPh sb="6" eb="8">
      <t>ジギョウ</t>
    </rPh>
    <phoneticPr fontId="3"/>
  </si>
  <si>
    <t>イチジク園及びナシ園の経営継承支援事業</t>
    <rPh sb="4" eb="5">
      <t>エン</t>
    </rPh>
    <rPh sb="5" eb="6">
      <t>オヨ</t>
    </rPh>
    <rPh sb="9" eb="10">
      <t>エン</t>
    </rPh>
    <rPh sb="11" eb="13">
      <t>ケイエイ</t>
    </rPh>
    <rPh sb="13" eb="15">
      <t>ケイショウ</t>
    </rPh>
    <rPh sb="15" eb="17">
      <t>シエン</t>
    </rPh>
    <rPh sb="17" eb="19">
      <t>ジギョウ</t>
    </rPh>
    <phoneticPr fontId="3"/>
  </si>
  <si>
    <t>甘ひびき推進事業</t>
    <rPh sb="0" eb="1">
      <t>アマ</t>
    </rPh>
    <rPh sb="4" eb="6">
      <t>スイシン</t>
    </rPh>
    <rPh sb="6" eb="8">
      <t>ジギョウ</t>
    </rPh>
    <phoneticPr fontId="3"/>
  </si>
  <si>
    <t>農産物の品種登録事業</t>
    <rPh sb="0" eb="3">
      <t>ノウサンブツ</t>
    </rPh>
    <rPh sb="4" eb="6">
      <t>ヒンシュ</t>
    </rPh>
    <rPh sb="6" eb="8">
      <t>トウロク</t>
    </rPh>
    <rPh sb="8" eb="10">
      <t>ジギョウ</t>
    </rPh>
    <phoneticPr fontId="3"/>
  </si>
  <si>
    <t>革新的農業推進事業</t>
    <rPh sb="0" eb="3">
      <t>カクシンテキ</t>
    </rPh>
    <rPh sb="3" eb="5">
      <t>ノウギョウ</t>
    </rPh>
    <rPh sb="5" eb="7">
      <t>スイシン</t>
    </rPh>
    <rPh sb="7" eb="9">
      <t>ジギョウ</t>
    </rPh>
    <phoneticPr fontId="3"/>
  </si>
  <si>
    <t>６次産業化推進事業</t>
    <rPh sb="1" eb="2">
      <t>ジ</t>
    </rPh>
    <rPh sb="2" eb="5">
      <t>サンギョウカ</t>
    </rPh>
    <rPh sb="5" eb="7">
      <t>スイシン</t>
    </rPh>
    <rPh sb="7" eb="9">
      <t>ジギョウ</t>
    </rPh>
    <phoneticPr fontId="3"/>
  </si>
  <si>
    <t>樹園地の利用促進及び維持支援事業</t>
    <rPh sb="0" eb="3">
      <t>ジュエンチ</t>
    </rPh>
    <rPh sb="4" eb="6">
      <t>リヨウ</t>
    </rPh>
    <rPh sb="6" eb="8">
      <t>ソクシン</t>
    </rPh>
    <rPh sb="8" eb="9">
      <t>オヨ</t>
    </rPh>
    <rPh sb="10" eb="12">
      <t>イジ</t>
    </rPh>
    <rPh sb="12" eb="14">
      <t>シエン</t>
    </rPh>
    <rPh sb="14" eb="16">
      <t>ジギョウ</t>
    </rPh>
    <phoneticPr fontId="3"/>
  </si>
  <si>
    <t>法人化推進事業</t>
    <rPh sb="0" eb="3">
      <t>ホウジンカ</t>
    </rPh>
    <rPh sb="3" eb="5">
      <t>スイシン</t>
    </rPh>
    <rPh sb="5" eb="7">
      <t>ジギョウ</t>
    </rPh>
    <phoneticPr fontId="3"/>
  </si>
  <si>
    <t>20</t>
    <phoneticPr fontId="3"/>
  </si>
  <si>
    <t>20</t>
  </si>
  <si>
    <t>調整
補助率</t>
    <rPh sb="0" eb="2">
      <t>チョウセイ</t>
    </rPh>
    <rPh sb="3" eb="6">
      <t>ホジョリツ</t>
    </rPh>
    <phoneticPr fontId="3"/>
  </si>
  <si>
    <t>10カ月</t>
    <rPh sb="3" eb="4">
      <t>ゲツ</t>
    </rPh>
    <phoneticPr fontId="3"/>
  </si>
  <si>
    <t>安城八朗</t>
    <rPh sb="0" eb="2">
      <t>アンジョウ</t>
    </rPh>
    <rPh sb="2" eb="3">
      <t>ハチ</t>
    </rPh>
    <rPh sb="3" eb="4">
      <t>ロウ</t>
    </rPh>
    <phoneticPr fontId="3"/>
  </si>
  <si>
    <t>購入量等
（Ｃ)</t>
    <rPh sb="0" eb="2">
      <t>コウニュウ</t>
    </rPh>
    <rPh sb="2" eb="3">
      <t>リョウ</t>
    </rPh>
    <rPh sb="3" eb="4">
      <t>トウ</t>
    </rPh>
    <phoneticPr fontId="3"/>
  </si>
  <si>
    <t>（ｔ・ｋｇ・本・ヵ月‣件）</t>
    <rPh sb="6" eb="7">
      <t>ホン</t>
    </rPh>
    <rPh sb="9" eb="10">
      <t>ゲツ</t>
    </rPh>
    <rPh sb="11" eb="12">
      <t>ケン</t>
    </rPh>
    <phoneticPr fontId="3"/>
  </si>
  <si>
    <t>※記入欄の補足</t>
    <rPh sb="3" eb="4">
      <t>ラン</t>
    </rPh>
    <rPh sb="5" eb="7">
      <t>ホソク</t>
    </rPh>
    <phoneticPr fontId="3"/>
  </si>
  <si>
    <t>①エクセルファイルを編集する場合について、色付きの欄は、計算式が入力されているため、上書きをしないように注意すること。</t>
    <rPh sb="10" eb="12">
      <t>ヘンシュウ</t>
    </rPh>
    <rPh sb="14" eb="16">
      <t>バアイ</t>
    </rPh>
    <rPh sb="21" eb="22">
      <t>イロ</t>
    </rPh>
    <rPh sb="22" eb="23">
      <t>ツ</t>
    </rPh>
    <rPh sb="25" eb="26">
      <t>ラン</t>
    </rPh>
    <rPh sb="28" eb="30">
      <t>ケイサン</t>
    </rPh>
    <rPh sb="30" eb="31">
      <t>シキ</t>
    </rPh>
    <rPh sb="32" eb="34">
      <t>ニュウリョク</t>
    </rPh>
    <rPh sb="42" eb="44">
      <t>ウワガ</t>
    </rPh>
    <rPh sb="52" eb="54">
      <t>チュウイ</t>
    </rPh>
    <phoneticPr fontId="3"/>
  </si>
  <si>
    <t>イチジク及びナシの新規栽培支援事業</t>
    <rPh sb="4" eb="5">
      <t>オヨ</t>
    </rPh>
    <rPh sb="9" eb="11">
      <t>シンキ</t>
    </rPh>
    <rPh sb="11" eb="13">
      <t>サイバイ</t>
    </rPh>
    <rPh sb="13" eb="15">
      <t>シエン</t>
    </rPh>
    <rPh sb="15" eb="17">
      <t>ジギョウ</t>
    </rPh>
    <phoneticPr fontId="3"/>
  </si>
  <si>
    <t>イチジク及びナシの経営改善支援事業</t>
    <rPh sb="4" eb="5">
      <t>オヨ</t>
    </rPh>
    <rPh sb="9" eb="15">
      <t>ケイエイカイゼンシエン</t>
    </rPh>
    <rPh sb="15" eb="17">
      <t>ジギョウ</t>
    </rPh>
    <phoneticPr fontId="3"/>
  </si>
  <si>
    <t>200,000
or500,000</t>
    <phoneticPr fontId="3"/>
  </si>
  <si>
    <t>生分解性マルチフィルム利用推進事業</t>
    <rPh sb="0" eb="4">
      <t>セイブンカイセイ</t>
    </rPh>
    <rPh sb="11" eb="17">
      <t>リヨウスイシンジギョウ</t>
    </rPh>
    <phoneticPr fontId="3"/>
  </si>
  <si>
    <t>農務七郎</t>
    <rPh sb="0" eb="2">
      <t>ノウム</t>
    </rPh>
    <rPh sb="2" eb="4">
      <t>シチロウ</t>
    </rPh>
    <phoneticPr fontId="3"/>
  </si>
  <si>
    <t>安城九朗</t>
    <rPh sb="0" eb="2">
      <t>アンジョウ</t>
    </rPh>
    <rPh sb="2" eb="3">
      <t>キュウ</t>
    </rPh>
    <rPh sb="3" eb="4">
      <t>ロウ</t>
    </rPh>
    <phoneticPr fontId="3"/>
  </si>
  <si>
    <t>設備</t>
    <rPh sb="0" eb="2">
      <t>セツビ</t>
    </rPh>
    <phoneticPr fontId="3"/>
  </si>
  <si>
    <t>改植</t>
    <rPh sb="0" eb="2">
      <t>カイショク</t>
    </rPh>
    <phoneticPr fontId="3"/>
  </si>
  <si>
    <t>② 「補助金額」の欄は、「（Ａ）×（Ｄ）（Ｂ）×（Ｅ）（Ｃ）×（Ｄ）」の欄と「限度額」の欄の数値を比べ、いずれか低い方を記入する。</t>
    <rPh sb="3" eb="5">
      <t>ホジョ</t>
    </rPh>
    <rPh sb="5" eb="6">
      <t>キン</t>
    </rPh>
    <rPh sb="6" eb="7">
      <t>ガク</t>
    </rPh>
    <rPh sb="9" eb="10">
      <t>ラン</t>
    </rPh>
    <rPh sb="36" eb="37">
      <t>ラン</t>
    </rPh>
    <rPh sb="39" eb="41">
      <t>ゲンド</t>
    </rPh>
    <rPh sb="41" eb="42">
      <t>ガク</t>
    </rPh>
    <rPh sb="44" eb="45">
      <t>ラン</t>
    </rPh>
    <rPh sb="46" eb="48">
      <t>スウチ</t>
    </rPh>
    <rPh sb="49" eb="50">
      <t>クラ</t>
    </rPh>
    <rPh sb="56" eb="57">
      <t>ヒク</t>
    </rPh>
    <rPh sb="58" eb="59">
      <t>ホウ</t>
    </rPh>
    <phoneticPr fontId="3"/>
  </si>
  <si>
    <t>③その他の欄は、内示の資料等を参考に記入する。</t>
    <rPh sb="3" eb="4">
      <t>タ</t>
    </rPh>
    <rPh sb="5" eb="6">
      <t>ラン</t>
    </rPh>
    <rPh sb="8" eb="10">
      <t>ナイジ</t>
    </rPh>
    <rPh sb="11" eb="13">
      <t>シリョウ</t>
    </rPh>
    <rPh sb="13" eb="14">
      <t>トウ</t>
    </rPh>
    <rPh sb="15" eb="17">
      <t>サンコウ</t>
    </rPh>
    <phoneticPr fontId="3"/>
  </si>
  <si>
    <t>安城市里親農家事業（農業技術支援）</t>
    <rPh sb="0" eb="3">
      <t>アンジョウシ</t>
    </rPh>
    <rPh sb="3" eb="5">
      <t>サトオヤ</t>
    </rPh>
    <rPh sb="5" eb="7">
      <t>ノウカ</t>
    </rPh>
    <rPh sb="7" eb="9">
      <t>ジギョウ</t>
    </rPh>
    <rPh sb="10" eb="12">
      <t>ノウギョウ</t>
    </rPh>
    <rPh sb="12" eb="14">
      <t>ギジュツ</t>
    </rPh>
    <rPh sb="14" eb="16">
      <t>シエン</t>
    </rPh>
    <phoneticPr fontId="3"/>
  </si>
  <si>
    <t>地域食農活動推進事業</t>
    <rPh sb="0" eb="6">
      <t>チイキショクノウカツドウ</t>
    </rPh>
    <rPh sb="6" eb="8">
      <t>スイシン</t>
    </rPh>
    <rPh sb="8" eb="10">
      <t>ジギョウ</t>
    </rPh>
    <phoneticPr fontId="3"/>
  </si>
  <si>
    <t>地域計画推進事業</t>
    <rPh sb="0" eb="4">
      <t>チイキケイカク</t>
    </rPh>
    <rPh sb="4" eb="6">
      <t>スイシン</t>
    </rPh>
    <rPh sb="6" eb="8">
      <t>ジギョウ</t>
    </rPh>
    <phoneticPr fontId="3"/>
  </si>
  <si>
    <t>農業経営体強化事業</t>
    <phoneticPr fontId="3"/>
  </si>
  <si>
    <t>安城市里親農家事業（農機具支援）</t>
    <phoneticPr fontId="3"/>
  </si>
  <si>
    <t>5000</t>
    <phoneticPr fontId="3"/>
  </si>
  <si>
    <t>環境に配慮した水稲直播き事業（石灰窒素）</t>
    <rPh sb="0" eb="2">
      <t>カンキョウ</t>
    </rPh>
    <rPh sb="3" eb="5">
      <t>ハイリョ</t>
    </rPh>
    <rPh sb="7" eb="9">
      <t>スイトウ</t>
    </rPh>
    <rPh sb="9" eb="11">
      <t>ジカマ</t>
    </rPh>
    <rPh sb="12" eb="14">
      <t>ジギョウ</t>
    </rPh>
    <rPh sb="15" eb="19">
      <t>セッカイチッソ</t>
    </rPh>
    <phoneticPr fontId="3"/>
  </si>
  <si>
    <t>100or2</t>
    <phoneticPr fontId="3"/>
  </si>
  <si>
    <t>0.15</t>
    <phoneticPr fontId="3"/>
  </si>
  <si>
    <t>1.8</t>
    <phoneticPr fontId="3"/>
  </si>
  <si>
    <t>農業生産工程管理普及推進事業</t>
    <rPh sb="0" eb="12">
      <t>ノウギョウセイサンコウテイカンリフキュウスイシン</t>
    </rPh>
    <rPh sb="12" eb="14">
      <t>ジギョウ</t>
    </rPh>
    <phoneticPr fontId="3"/>
  </si>
  <si>
    <t>200,000
or300,000</t>
    <phoneticPr fontId="3"/>
  </si>
  <si>
    <t>安城十朗</t>
    <phoneticPr fontId="3"/>
  </si>
  <si>
    <t>安城零次</t>
    <rPh sb="0" eb="2">
      <t>アンジョウ</t>
    </rPh>
    <rPh sb="2" eb="4">
      <t>レイジ</t>
    </rPh>
    <phoneticPr fontId="3"/>
  </si>
  <si>
    <t>2 件</t>
    <phoneticPr fontId="3"/>
  </si>
  <si>
    <t>JGAP</t>
    <phoneticPr fontId="3"/>
  </si>
  <si>
    <t>500kg</t>
    <phoneticPr fontId="3"/>
  </si>
  <si>
    <t>20t</t>
    <phoneticPr fontId="3"/>
  </si>
  <si>
    <t>1/2</t>
    <phoneticPr fontId="3"/>
  </si>
  <si>
    <t>農用地改善組合等活動支援事業</t>
    <rPh sb="0" eb="3">
      <t>ノウヨウチ</t>
    </rPh>
    <rPh sb="3" eb="5">
      <t>カイゼン</t>
    </rPh>
    <rPh sb="5" eb="6">
      <t>クミ</t>
    </rPh>
    <rPh sb="6" eb="7">
      <t>ア</t>
    </rPh>
    <rPh sb="7" eb="8">
      <t>トウ</t>
    </rPh>
    <rPh sb="8" eb="10">
      <t>カツドウ</t>
    </rPh>
    <rPh sb="10" eb="12">
      <t>シエン</t>
    </rPh>
    <rPh sb="12" eb="14">
      <t>ジギョウ</t>
    </rPh>
    <phoneticPr fontId="3"/>
  </si>
  <si>
    <t>補助金交付
対象者名</t>
    <rPh sb="3" eb="5">
      <t>コウフ</t>
    </rPh>
    <phoneticPr fontId="3"/>
  </si>
  <si>
    <t>安城市里親農家事業（農機具等の譲渡）</t>
    <rPh sb="13" eb="14">
      <t>トウ</t>
    </rPh>
    <rPh sb="15" eb="17">
      <t>ジョウト</t>
    </rPh>
    <phoneticPr fontId="3"/>
  </si>
  <si>
    <t>（ｔ・ｋｇ・本・ヵ月・件）</t>
    <rPh sb="6" eb="7">
      <t>ホン</t>
    </rPh>
    <rPh sb="9" eb="10">
      <t>ゲツ</t>
    </rPh>
    <rPh sb="11" eb="12">
      <t>ケン</t>
    </rPh>
    <phoneticPr fontId="3"/>
  </si>
  <si>
    <t>様式第４（第４条関係）</t>
    <phoneticPr fontId="3"/>
  </si>
  <si>
    <t>　根拠規定：食料・農業・交流推進事業補助金交付要綱（第４条関係）</t>
    <rPh sb="6" eb="8">
      <t>ショクリョウ</t>
    </rPh>
    <rPh sb="9" eb="11">
      <t>ノウギョウ</t>
    </rPh>
    <rPh sb="12" eb="14">
      <t>コウリュウ</t>
    </rPh>
    <rPh sb="14" eb="16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</si>
</sst>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&quot; 本&quot;"/>
    <numFmt numFmtId="178" formatCode="#,##0.&quot;本&quot;"/>
    <numFmt numFmtId="179" formatCode="0.0_);[Red]\(0.0\)"/>
    <numFmt numFmtId="180" formatCode="0_);[Red]\(0\)"/>
    <numFmt numFmtId="181" formatCode="#,##0.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0070C0"/>
      <name val="HG行書体"/>
      <family val="4"/>
      <charset val="128"/>
    </font>
    <font>
      <b/>
      <sz val="11"/>
      <color rgb="FF0070C0"/>
      <name val="HG行書体"/>
      <family val="4"/>
      <charset val="128"/>
    </font>
    <font>
      <sz val="11"/>
      <color rgb="FF0070C0"/>
      <name val="HG行書体"/>
      <family val="4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theme="8" tint="-0.249977111117893"/>
      <name val="HG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vertical="center" shrinkToFit="1"/>
    </xf>
    <xf numFmtId="3" fontId="4" fillId="0" borderId="10" xfId="0" applyNumberFormat="1" applyFont="1" applyBorder="1">
      <alignment vertical="center"/>
    </xf>
    <xf numFmtId="0" fontId="0" fillId="0" borderId="13" xfId="0" applyBorder="1" applyAlignment="1">
      <alignment vertical="center" shrinkToFit="1"/>
    </xf>
    <xf numFmtId="3" fontId="4" fillId="0" borderId="19" xfId="0" applyNumberFormat="1" applyFont="1" applyBorder="1">
      <alignment vertical="center"/>
    </xf>
    <xf numFmtId="0" fontId="0" fillId="0" borderId="20" xfId="0" applyBorder="1">
      <alignment vertical="center"/>
    </xf>
    <xf numFmtId="3" fontId="4" fillId="2" borderId="9" xfId="0" applyNumberFormat="1" applyFont="1" applyFill="1" applyBorder="1">
      <alignment vertical="center"/>
    </xf>
    <xf numFmtId="12" fontId="4" fillId="2" borderId="9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>
      <alignment vertical="center"/>
    </xf>
    <xf numFmtId="3" fontId="5" fillId="0" borderId="10" xfId="0" applyNumberFormat="1" applyFont="1" applyBorder="1">
      <alignment vertical="center"/>
    </xf>
    <xf numFmtId="3" fontId="7" fillId="2" borderId="9" xfId="0" applyNumberFormat="1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" xfId="0" applyBorder="1">
      <alignment vertical="center"/>
    </xf>
    <xf numFmtId="0" fontId="0" fillId="0" borderId="27" xfId="0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3" fontId="9" fillId="0" borderId="9" xfId="0" applyNumberFormat="1" applyFont="1" applyBorder="1">
      <alignment vertical="center"/>
    </xf>
    <xf numFmtId="3" fontId="9" fillId="0" borderId="10" xfId="0" applyNumberFormat="1" applyFont="1" applyBorder="1">
      <alignment vertical="center"/>
    </xf>
    <xf numFmtId="3" fontId="9" fillId="0" borderId="13" xfId="0" applyNumberFormat="1" applyFont="1" applyBorder="1">
      <alignment vertical="center"/>
    </xf>
    <xf numFmtId="0" fontId="9" fillId="0" borderId="11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3" fontId="10" fillId="0" borderId="19" xfId="0" applyNumberFormat="1" applyFont="1" applyBorder="1">
      <alignment vertical="center"/>
    </xf>
    <xf numFmtId="0" fontId="9" fillId="0" borderId="9" xfId="0" applyFont="1" applyBorder="1">
      <alignment vertical="center"/>
    </xf>
    <xf numFmtId="0" fontId="9" fillId="0" borderId="13" xfId="0" applyFont="1" applyBorder="1">
      <alignment vertical="center"/>
    </xf>
    <xf numFmtId="3" fontId="4" fillId="2" borderId="10" xfId="0" applyNumberFormat="1" applyFont="1" applyFill="1" applyBorder="1">
      <alignment vertical="center"/>
    </xf>
    <xf numFmtId="12" fontId="4" fillId="2" borderId="10" xfId="0" applyNumberFormat="1" applyFont="1" applyFill="1" applyBorder="1" applyAlignment="1">
      <alignment horizontal="center" vertical="center"/>
    </xf>
    <xf numFmtId="12" fontId="4" fillId="0" borderId="10" xfId="0" applyNumberFormat="1" applyFont="1" applyBorder="1">
      <alignment vertical="center"/>
    </xf>
    <xf numFmtId="177" fontId="9" fillId="0" borderId="10" xfId="0" applyNumberFormat="1" applyFont="1" applyBorder="1">
      <alignment vertical="center"/>
    </xf>
    <xf numFmtId="178" fontId="9" fillId="0" borderId="9" xfId="0" applyNumberFormat="1" applyFont="1" applyBorder="1">
      <alignment vertical="center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center" wrapText="1"/>
    </xf>
    <xf numFmtId="179" fontId="4" fillId="0" borderId="32" xfId="0" applyNumberFormat="1" applyFont="1" applyBorder="1">
      <alignment vertical="center"/>
    </xf>
    <xf numFmtId="0" fontId="7" fillId="0" borderId="9" xfId="0" applyFont="1" applyBorder="1">
      <alignment vertical="center"/>
    </xf>
    <xf numFmtId="3" fontId="7" fillId="0" borderId="9" xfId="0" applyNumberFormat="1" applyFont="1" applyBorder="1">
      <alignment vertical="center"/>
    </xf>
    <xf numFmtId="3" fontId="7" fillId="0" borderId="10" xfId="0" applyNumberFormat="1" applyFont="1" applyBorder="1">
      <alignment vertical="center"/>
    </xf>
    <xf numFmtId="49" fontId="7" fillId="2" borderId="9" xfId="0" applyNumberFormat="1" applyFont="1" applyFill="1" applyBorder="1">
      <alignment vertical="center"/>
    </xf>
    <xf numFmtId="0" fontId="7" fillId="0" borderId="11" xfId="0" applyFont="1" applyBorder="1" applyAlignment="1">
      <alignment vertical="center" shrinkToFit="1"/>
    </xf>
    <xf numFmtId="12" fontId="7" fillId="2" borderId="9" xfId="0" applyNumberFormat="1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49" fontId="7" fillId="0" borderId="10" xfId="0" applyNumberFormat="1" applyFont="1" applyBorder="1">
      <alignment vertical="center"/>
    </xf>
    <xf numFmtId="12" fontId="7" fillId="0" borderId="10" xfId="0" applyNumberFormat="1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3" fontId="7" fillId="0" borderId="13" xfId="0" applyNumberFormat="1" applyFont="1" applyBorder="1">
      <alignment vertical="center"/>
    </xf>
    <xf numFmtId="0" fontId="7" fillId="0" borderId="9" xfId="0" applyFont="1" applyBorder="1" applyAlignment="1">
      <alignment vertical="center" shrinkToFit="1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179" fontId="14" fillId="0" borderId="9" xfId="1" applyNumberFormat="1" applyFont="1" applyBorder="1" applyAlignment="1">
      <alignment vertical="center"/>
    </xf>
    <xf numFmtId="180" fontId="14" fillId="0" borderId="9" xfId="1" applyNumberFormat="1" applyFont="1" applyBorder="1" applyAlignment="1">
      <alignment vertical="center"/>
    </xf>
    <xf numFmtId="38" fontId="13" fillId="0" borderId="9" xfId="0" quotePrefix="1" applyNumberFormat="1" applyFont="1" applyBorder="1" applyAlignment="1">
      <alignment horizontal="right" vertical="center" wrapText="1"/>
    </xf>
    <xf numFmtId="0" fontId="7" fillId="3" borderId="9" xfId="0" applyFont="1" applyFill="1" applyBorder="1">
      <alignment vertical="center"/>
    </xf>
    <xf numFmtId="38" fontId="12" fillId="3" borderId="13" xfId="1" applyFont="1" applyFill="1" applyBorder="1" applyAlignment="1">
      <alignment vertical="center"/>
    </xf>
    <xf numFmtId="3" fontId="9" fillId="0" borderId="31" xfId="0" applyNumberFormat="1" applyFont="1" applyBorder="1">
      <alignment vertical="center"/>
    </xf>
    <xf numFmtId="3" fontId="9" fillId="0" borderId="21" xfId="0" applyNumberFormat="1" applyFont="1" applyBorder="1">
      <alignment vertical="center"/>
    </xf>
    <xf numFmtId="3" fontId="10" fillId="0" borderId="32" xfId="0" applyNumberFormat="1" applyFont="1" applyBorder="1">
      <alignment vertical="center"/>
    </xf>
    <xf numFmtId="176" fontId="9" fillId="0" borderId="31" xfId="0" applyNumberFormat="1" applyFont="1" applyBorder="1">
      <alignment vertical="center"/>
    </xf>
    <xf numFmtId="38" fontId="12" fillId="0" borderId="9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" fontId="7" fillId="0" borderId="35" xfId="0" applyNumberFormat="1" applyFont="1" applyBorder="1">
      <alignment vertical="center"/>
    </xf>
    <xf numFmtId="49" fontId="7" fillId="0" borderId="35" xfId="0" applyNumberFormat="1" applyFont="1" applyBorder="1">
      <alignment vertical="center"/>
    </xf>
    <xf numFmtId="12" fontId="7" fillId="2" borderId="13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>
      <alignment vertical="center"/>
    </xf>
    <xf numFmtId="38" fontId="12" fillId="0" borderId="13" xfId="1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13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16" xfId="0" applyFont="1" applyBorder="1">
      <alignment vertical="center"/>
    </xf>
    <xf numFmtId="3" fontId="9" fillId="0" borderId="15" xfId="0" applyNumberFormat="1" applyFont="1" applyBorder="1">
      <alignment vertical="center"/>
    </xf>
    <xf numFmtId="3" fontId="9" fillId="0" borderId="16" xfId="0" applyNumberFormat="1" applyFont="1" applyBorder="1">
      <alignment vertical="center"/>
    </xf>
    <xf numFmtId="3" fontId="4" fillId="0" borderId="15" xfId="0" applyNumberFormat="1" applyFont="1" applyBorder="1">
      <alignment vertical="center"/>
    </xf>
    <xf numFmtId="3" fontId="4" fillId="2" borderId="16" xfId="0" applyNumberFormat="1" applyFont="1" applyFill="1" applyBorder="1">
      <alignment vertical="center"/>
    </xf>
    <xf numFmtId="3" fontId="9" fillId="0" borderId="39" xfId="0" applyNumberFormat="1" applyFont="1" applyBorder="1">
      <alignment vertical="center"/>
    </xf>
    <xf numFmtId="0" fontId="9" fillId="0" borderId="17" xfId="0" applyFont="1" applyBorder="1" applyAlignment="1">
      <alignment vertical="center" shrinkToFit="1"/>
    </xf>
    <xf numFmtId="3" fontId="4" fillId="3" borderId="10" xfId="0" applyNumberFormat="1" applyFont="1" applyFill="1" applyBorder="1">
      <alignment vertical="center"/>
    </xf>
    <xf numFmtId="3" fontId="9" fillId="0" borderId="9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3" fontId="14" fillId="0" borderId="10" xfId="0" applyNumberFormat="1" applyFont="1" applyBorder="1">
      <alignment vertical="center"/>
    </xf>
    <xf numFmtId="0" fontId="15" fillId="0" borderId="6" xfId="0" applyFont="1" applyBorder="1" applyAlignment="1">
      <alignment horizontal="center" vertical="top" shrinkToFit="1"/>
    </xf>
    <xf numFmtId="49" fontId="7" fillId="0" borderId="10" xfId="0" applyNumberFormat="1" applyFont="1" applyFill="1" applyBorder="1">
      <alignment vertical="center"/>
    </xf>
    <xf numFmtId="12" fontId="7" fillId="0" borderId="10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>
      <alignment vertical="center"/>
    </xf>
    <xf numFmtId="38" fontId="13" fillId="2" borderId="9" xfId="1" applyFont="1" applyFill="1" applyBorder="1" applyAlignment="1">
      <alignment horizontal="right" vertical="center"/>
    </xf>
    <xf numFmtId="38" fontId="13" fillId="2" borderId="13" xfId="1" applyFont="1" applyFill="1" applyBorder="1" applyAlignment="1">
      <alignment horizontal="right" vertical="center"/>
    </xf>
    <xf numFmtId="38" fontId="13" fillId="2" borderId="16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41" xfId="0" applyBorder="1" applyAlignment="1">
      <alignment vertical="center" shrinkToFit="1"/>
    </xf>
    <xf numFmtId="0" fontId="7" fillId="0" borderId="41" xfId="0" applyFont="1" applyBorder="1" applyAlignment="1">
      <alignment vertical="center" shrinkToFit="1"/>
    </xf>
    <xf numFmtId="3" fontId="7" fillId="0" borderId="42" xfId="0" applyNumberFormat="1" applyFont="1" applyBorder="1">
      <alignment vertical="center"/>
    </xf>
    <xf numFmtId="3" fontId="7" fillId="0" borderId="41" xfId="0" applyNumberFormat="1" applyFont="1" applyBorder="1">
      <alignment vertical="center"/>
    </xf>
    <xf numFmtId="49" fontId="7" fillId="2" borderId="13" xfId="0" applyNumberFormat="1" applyFont="1" applyFill="1" applyBorder="1">
      <alignment vertical="center"/>
    </xf>
    <xf numFmtId="12" fontId="7" fillId="0" borderId="42" xfId="0" applyNumberFormat="1" applyFont="1" applyFill="1" applyBorder="1" applyAlignment="1">
      <alignment horizontal="center" vertical="center"/>
    </xf>
    <xf numFmtId="3" fontId="7" fillId="0" borderId="42" xfId="0" applyNumberFormat="1" applyFont="1" applyFill="1" applyBorder="1">
      <alignment vertical="center"/>
    </xf>
    <xf numFmtId="38" fontId="12" fillId="0" borderId="41" xfId="1" applyFont="1" applyBorder="1" applyAlignment="1">
      <alignment horizontal="right" vertical="center"/>
    </xf>
    <xf numFmtId="180" fontId="14" fillId="0" borderId="41" xfId="1" applyNumberFormat="1" applyFont="1" applyBorder="1" applyAlignment="1">
      <alignment vertical="center"/>
    </xf>
    <xf numFmtId="0" fontId="7" fillId="0" borderId="43" xfId="0" applyFont="1" applyBorder="1">
      <alignment vertical="center"/>
    </xf>
    <xf numFmtId="0" fontId="7" fillId="0" borderId="16" xfId="0" applyFont="1" applyBorder="1" applyAlignment="1">
      <alignment vertical="center" shrinkToFit="1"/>
    </xf>
    <xf numFmtId="3" fontId="7" fillId="0" borderId="15" xfId="0" applyNumberFormat="1" applyFont="1" applyBorder="1">
      <alignment vertical="center"/>
    </xf>
    <xf numFmtId="3" fontId="7" fillId="0" borderId="16" xfId="0" applyNumberFormat="1" applyFont="1" applyBorder="1">
      <alignment vertical="center"/>
    </xf>
    <xf numFmtId="38" fontId="12" fillId="0" borderId="16" xfId="1" applyFont="1" applyBorder="1" applyAlignment="1">
      <alignment horizontal="right" vertical="center"/>
    </xf>
    <xf numFmtId="180" fontId="14" fillId="0" borderId="16" xfId="1" applyNumberFormat="1" applyFont="1" applyBorder="1" applyAlignment="1">
      <alignment vertical="center"/>
    </xf>
    <xf numFmtId="0" fontId="7" fillId="0" borderId="17" xfId="0" applyFont="1" applyBorder="1">
      <alignment vertical="center"/>
    </xf>
    <xf numFmtId="12" fontId="7" fillId="0" borderId="9" xfId="0" applyNumberFormat="1" applyFont="1" applyBorder="1" applyAlignment="1">
      <alignment horizontal="center" vertical="center"/>
    </xf>
    <xf numFmtId="49" fontId="16" fillId="2" borderId="9" xfId="0" applyNumberFormat="1" applyFont="1" applyFill="1" applyBorder="1" applyAlignment="1">
      <alignment vertical="center" wrapText="1"/>
    </xf>
    <xf numFmtId="49" fontId="7" fillId="3" borderId="15" xfId="0" applyNumberFormat="1" applyFont="1" applyFill="1" applyBorder="1">
      <alignment vertical="center"/>
    </xf>
    <xf numFmtId="3" fontId="7" fillId="2" borderId="16" xfId="0" applyNumberFormat="1" applyFont="1" applyFill="1" applyBorder="1" applyAlignment="1">
      <alignment vertical="center" wrapText="1"/>
    </xf>
    <xf numFmtId="12" fontId="7" fillId="2" borderId="16" xfId="0" applyNumberFormat="1" applyFont="1" applyFill="1" applyBorder="1" applyAlignment="1">
      <alignment horizontal="center" vertical="center"/>
    </xf>
    <xf numFmtId="3" fontId="9" fillId="0" borderId="35" xfId="0" applyNumberFormat="1" applyFont="1" applyBorder="1">
      <alignment vertical="center"/>
    </xf>
    <xf numFmtId="3" fontId="9" fillId="0" borderId="13" xfId="0" applyNumberFormat="1" applyFont="1" applyBorder="1" applyAlignment="1">
      <alignment horizontal="right" vertical="center"/>
    </xf>
    <xf numFmtId="3" fontId="4" fillId="0" borderId="35" xfId="0" applyNumberFormat="1" applyFont="1" applyBorder="1">
      <alignment vertical="center"/>
    </xf>
    <xf numFmtId="3" fontId="4" fillId="3" borderId="35" xfId="0" applyNumberFormat="1" applyFont="1" applyFill="1" applyBorder="1">
      <alignment vertical="center"/>
    </xf>
    <xf numFmtId="3" fontId="9" fillId="0" borderId="15" xfId="0" applyNumberFormat="1" applyFont="1" applyBorder="1" applyAlignment="1">
      <alignment horizontal="right" vertical="center"/>
    </xf>
    <xf numFmtId="12" fontId="4" fillId="2" borderId="9" xfId="0" applyNumberFormat="1" applyFont="1" applyFill="1" applyBorder="1">
      <alignment vertical="center"/>
    </xf>
    <xf numFmtId="49" fontId="4" fillId="2" borderId="16" xfId="0" applyNumberFormat="1" applyFont="1" applyFill="1" applyBorder="1" applyAlignment="1">
      <alignment horizontal="right" vertical="center"/>
    </xf>
    <xf numFmtId="4" fontId="4" fillId="2" borderId="9" xfId="0" applyNumberFormat="1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left" vertical="center"/>
    </xf>
    <xf numFmtId="181" fontId="4" fillId="2" borderId="9" xfId="0" applyNumberFormat="1" applyFont="1" applyFill="1" applyBorder="1" applyAlignment="1">
      <alignment horizontal="left" vertical="center"/>
    </xf>
    <xf numFmtId="3" fontId="4" fillId="2" borderId="9" xfId="0" applyNumberFormat="1" applyFont="1" applyFill="1" applyBorder="1" applyAlignment="1">
      <alignment horizontal="left" vertical="center"/>
    </xf>
    <xf numFmtId="3" fontId="4" fillId="2" borderId="13" xfId="0" applyNumberFormat="1" applyFont="1" applyFill="1" applyBorder="1" applyAlignment="1">
      <alignment horizontal="left" vertical="center"/>
    </xf>
    <xf numFmtId="0" fontId="17" fillId="0" borderId="6" xfId="0" applyFont="1" applyBorder="1" applyAlignment="1">
      <alignment horizontal="center" vertical="top"/>
    </xf>
    <xf numFmtId="3" fontId="14" fillId="0" borderId="9" xfId="0" applyNumberFormat="1" applyFont="1" applyBorder="1">
      <alignment vertical="center"/>
    </xf>
    <xf numFmtId="49" fontId="7" fillId="0" borderId="9" xfId="0" applyNumberFormat="1" applyFont="1" applyFill="1" applyBorder="1">
      <alignment vertical="center"/>
    </xf>
    <xf numFmtId="3" fontId="7" fillId="0" borderId="9" xfId="0" applyNumberFormat="1" applyFont="1" applyFill="1" applyBorder="1">
      <alignment vertical="center"/>
    </xf>
    <xf numFmtId="38" fontId="13" fillId="0" borderId="9" xfId="1" applyFont="1" applyFill="1" applyBorder="1" applyAlignment="1">
      <alignment horizontal="right" vertical="center"/>
    </xf>
    <xf numFmtId="38" fontId="12" fillId="0" borderId="9" xfId="1" applyFont="1" applyFill="1" applyBorder="1" applyAlignment="1">
      <alignment horizontal="right" vertical="center"/>
    </xf>
    <xf numFmtId="49" fontId="7" fillId="0" borderId="16" xfId="0" applyNumberFormat="1" applyFont="1" applyFill="1" applyBorder="1">
      <alignment vertical="center"/>
    </xf>
    <xf numFmtId="12" fontId="7" fillId="0" borderId="16" xfId="0" applyNumberFormat="1" applyFont="1" applyFill="1" applyBorder="1" applyAlignment="1">
      <alignment horizontal="center" vertical="center"/>
    </xf>
    <xf numFmtId="38" fontId="13" fillId="0" borderId="16" xfId="1" applyFont="1" applyFill="1" applyBorder="1" applyAlignment="1">
      <alignment horizontal="right" vertical="center"/>
    </xf>
    <xf numFmtId="3" fontId="7" fillId="0" borderId="16" xfId="0" applyNumberFormat="1" applyFont="1" applyFill="1" applyBorder="1" applyAlignment="1">
      <alignment vertical="center" wrapText="1"/>
    </xf>
    <xf numFmtId="38" fontId="12" fillId="0" borderId="16" xfId="1" applyFont="1" applyFill="1" applyBorder="1" applyAlignment="1">
      <alignment horizontal="right" vertical="center"/>
    </xf>
    <xf numFmtId="12" fontId="18" fillId="2" borderId="9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vertical="center" wrapText="1"/>
    </xf>
    <xf numFmtId="0" fontId="0" fillId="0" borderId="8" xfId="0" applyBorder="1" applyAlignment="1">
      <alignment horizontal="left" vertical="top" wrapText="1" shrinkToFit="1"/>
    </xf>
    <xf numFmtId="0" fontId="0" fillId="0" borderId="12" xfId="0" applyBorder="1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40" xfId="0" applyBorder="1" applyAlignment="1">
      <alignment horizontal="left" vertical="top" wrapText="1" shrinkToFit="1"/>
    </xf>
    <xf numFmtId="0" fontId="0" fillId="0" borderId="1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left" vertical="top" wrapText="1" shrinkToFit="1"/>
    </xf>
    <xf numFmtId="0" fontId="0" fillId="0" borderId="36" xfId="0" applyBorder="1" applyAlignment="1">
      <alignment horizontal="left" vertical="top" wrapText="1" shrinkToFit="1"/>
    </xf>
    <xf numFmtId="0" fontId="0" fillId="0" borderId="38" xfId="0" applyBorder="1" applyAlignment="1">
      <alignment horizontal="left" vertical="top" wrapText="1" shrinkToFit="1"/>
    </xf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9" fillId="0" borderId="9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2</xdr:row>
      <xdr:rowOff>219075</xdr:rowOff>
    </xdr:from>
    <xdr:to>
      <xdr:col>13</xdr:col>
      <xdr:colOff>638175</xdr:colOff>
      <xdr:row>4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01225" y="554355"/>
          <a:ext cx="1268730" cy="26479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16AA-5424-48FB-AB98-CD84EAC0EEB2}">
  <sheetPr>
    <pageSetUpPr fitToPage="1"/>
  </sheetPr>
  <dimension ref="A1:M30"/>
  <sheetViews>
    <sheetView showZeros="0" view="pageBreakPreview" zoomScale="90" zoomScaleNormal="85" zoomScaleSheetLayoutView="90" workbookViewId="0">
      <selection activeCell="A31" sqref="A31"/>
    </sheetView>
  </sheetViews>
  <sheetFormatPr defaultRowHeight="13.2" x14ac:dyDescent="0.2"/>
  <cols>
    <col min="1" max="1" width="12.109375" customWidth="1"/>
    <col min="2" max="2" width="31" customWidth="1"/>
    <col min="3" max="3" width="10.6640625" customWidth="1"/>
    <col min="5" max="5" width="10.6640625" bestFit="1" customWidth="1"/>
    <col min="6" max="6" width="16.21875" bestFit="1" customWidth="1"/>
    <col min="7" max="7" width="7.33203125" customWidth="1"/>
    <col min="8" max="8" width="7.33203125" bestFit="1" customWidth="1"/>
    <col min="9" max="9" width="10.77734375" customWidth="1"/>
    <col min="10" max="10" width="11" customWidth="1"/>
    <col min="11" max="11" width="9.21875" customWidth="1"/>
    <col min="12" max="12" width="9.21875" hidden="1" customWidth="1"/>
    <col min="13" max="13" width="19.44140625" customWidth="1"/>
  </cols>
  <sheetData>
    <row r="1" spans="1:13" x14ac:dyDescent="0.2">
      <c r="A1" t="s">
        <v>83</v>
      </c>
    </row>
    <row r="2" spans="1:13" ht="27" customHeight="1" x14ac:dyDescent="0.2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2">
      <c r="I3" s="148"/>
      <c r="J3" s="149"/>
      <c r="K3" s="149"/>
      <c r="L3" s="149"/>
      <c r="M3" s="149"/>
    </row>
    <row r="4" spans="1:13" ht="13.8" thickBot="1" x14ac:dyDescent="0.25">
      <c r="A4" t="s">
        <v>1</v>
      </c>
    </row>
    <row r="5" spans="1:13" ht="43.5" customHeight="1" x14ac:dyDescent="0.2">
      <c r="A5" s="150" t="s">
        <v>2</v>
      </c>
      <c r="B5" s="152" t="s">
        <v>3</v>
      </c>
      <c r="C5" s="154" t="s">
        <v>80</v>
      </c>
      <c r="D5" s="93" t="s">
        <v>5</v>
      </c>
      <c r="E5" s="93" t="s">
        <v>6</v>
      </c>
      <c r="F5" s="83" t="s">
        <v>46</v>
      </c>
      <c r="G5" s="156" t="s">
        <v>7</v>
      </c>
      <c r="H5" s="156" t="s">
        <v>8</v>
      </c>
      <c r="I5" s="51" t="s">
        <v>9</v>
      </c>
      <c r="J5" s="52" t="s">
        <v>10</v>
      </c>
      <c r="K5" s="52" t="s">
        <v>11</v>
      </c>
      <c r="L5" s="51" t="s">
        <v>43</v>
      </c>
      <c r="M5" s="158" t="s">
        <v>12</v>
      </c>
    </row>
    <row r="6" spans="1:13" ht="15" customHeight="1" x14ac:dyDescent="0.2">
      <c r="A6" s="151"/>
      <c r="B6" s="153"/>
      <c r="C6" s="155"/>
      <c r="D6" s="1" t="s">
        <v>13</v>
      </c>
      <c r="E6" s="1" t="s">
        <v>14</v>
      </c>
      <c r="F6" s="127" t="s">
        <v>82</v>
      </c>
      <c r="G6" s="157"/>
      <c r="H6" s="157"/>
      <c r="I6" s="53" t="s">
        <v>14</v>
      </c>
      <c r="J6" s="53" t="s">
        <v>14</v>
      </c>
      <c r="K6" s="53" t="s">
        <v>14</v>
      </c>
      <c r="L6" s="53"/>
      <c r="M6" s="159"/>
    </row>
    <row r="7" spans="1:13" ht="26.4" customHeight="1" x14ac:dyDescent="0.2">
      <c r="A7" s="140" t="s">
        <v>79</v>
      </c>
      <c r="B7" s="2" t="s">
        <v>29</v>
      </c>
      <c r="C7" s="57"/>
      <c r="D7" s="58"/>
      <c r="E7" s="40"/>
      <c r="F7" s="128"/>
      <c r="G7" s="129"/>
      <c r="H7" s="130"/>
      <c r="I7" s="131" t="str">
        <f>IF(D7="","",ROUNDDOWN(D7*G7+100000,0))</f>
        <v/>
      </c>
      <c r="J7" s="130"/>
      <c r="K7" s="132" t="str">
        <f>IF(I7="","",IF(L7="",MIN(I7:J7),ROUNDDOWN(MIN(I7:J7)*L7,0)))</f>
        <v/>
      </c>
      <c r="L7" s="54">
        <v>0.4</v>
      </c>
      <c r="M7" s="43"/>
    </row>
    <row r="8" spans="1:13" ht="26.4" customHeight="1" x14ac:dyDescent="0.2">
      <c r="A8" s="141"/>
      <c r="B8" s="2" t="s">
        <v>61</v>
      </c>
      <c r="C8" s="39"/>
      <c r="D8" s="40"/>
      <c r="E8" s="40"/>
      <c r="F8" s="40"/>
      <c r="G8" s="129"/>
      <c r="H8" s="130"/>
      <c r="I8" s="131" t="str">
        <f t="shared" ref="I8:I26" si="0">IF(D8="","",ROUNDDOWN(D8*G8+100000,0))</f>
        <v/>
      </c>
      <c r="J8" s="130"/>
      <c r="K8" s="132" t="str">
        <f t="shared" ref="K8:K26" si="1">IF(I8="","",IF(L8="",MIN(I8:J8),ROUNDDOWN(MIN(I8:J8)*L8,0)))</f>
        <v/>
      </c>
      <c r="L8" s="55">
        <v>1</v>
      </c>
      <c r="M8" s="45"/>
    </row>
    <row r="9" spans="1:13" ht="26.4" customHeight="1" x14ac:dyDescent="0.2">
      <c r="A9" s="142"/>
      <c r="B9" s="2" t="s">
        <v>62</v>
      </c>
      <c r="C9" s="39"/>
      <c r="D9" s="40"/>
      <c r="E9" s="40"/>
      <c r="F9" s="40"/>
      <c r="G9" s="129"/>
      <c r="H9" s="130"/>
      <c r="I9" s="131" t="str">
        <f t="shared" si="0"/>
        <v/>
      </c>
      <c r="J9" s="130"/>
      <c r="K9" s="132" t="str">
        <f t="shared" si="1"/>
        <v/>
      </c>
      <c r="L9" s="54">
        <v>0.5</v>
      </c>
      <c r="M9" s="45"/>
    </row>
    <row r="10" spans="1:13" ht="26.4" customHeight="1" x14ac:dyDescent="0.2">
      <c r="A10" s="140" t="s">
        <v>63</v>
      </c>
      <c r="B10" s="2" t="s">
        <v>30</v>
      </c>
      <c r="C10" s="39"/>
      <c r="D10" s="40"/>
      <c r="E10" s="40"/>
      <c r="F10" s="40"/>
      <c r="G10" s="129"/>
      <c r="H10" s="130"/>
      <c r="I10" s="131" t="str">
        <f t="shared" si="0"/>
        <v/>
      </c>
      <c r="J10" s="130"/>
      <c r="K10" s="132" t="str">
        <f t="shared" si="1"/>
        <v/>
      </c>
      <c r="L10" s="55">
        <v>1</v>
      </c>
      <c r="M10" s="45"/>
    </row>
    <row r="11" spans="1:13" ht="26.4" customHeight="1" x14ac:dyDescent="0.2">
      <c r="A11" s="141"/>
      <c r="B11" s="2" t="s">
        <v>31</v>
      </c>
      <c r="C11" s="39"/>
      <c r="D11" s="40"/>
      <c r="E11" s="40"/>
      <c r="F11" s="40"/>
      <c r="G11" s="129"/>
      <c r="H11" s="130"/>
      <c r="I11" s="131" t="str">
        <f t="shared" si="0"/>
        <v/>
      </c>
      <c r="J11" s="130"/>
      <c r="K11" s="132" t="str">
        <f t="shared" si="1"/>
        <v/>
      </c>
      <c r="L11" s="55">
        <v>1</v>
      </c>
      <c r="M11" s="45"/>
    </row>
    <row r="12" spans="1:13" ht="26.4" customHeight="1" x14ac:dyDescent="0.2">
      <c r="A12" s="141"/>
      <c r="B12" s="2" t="s">
        <v>66</v>
      </c>
      <c r="C12" s="39"/>
      <c r="D12" s="40"/>
      <c r="E12" s="40"/>
      <c r="F12" s="40"/>
      <c r="G12" s="129"/>
      <c r="H12" s="130"/>
      <c r="I12" s="131" t="str">
        <f t="shared" si="0"/>
        <v/>
      </c>
      <c r="J12" s="130"/>
      <c r="K12" s="132" t="str">
        <f t="shared" si="1"/>
        <v/>
      </c>
      <c r="L12" s="55"/>
      <c r="M12" s="45"/>
    </row>
    <row r="13" spans="1:13" ht="26.4" customHeight="1" x14ac:dyDescent="0.2">
      <c r="A13" s="141"/>
      <c r="B13" s="2" t="s">
        <v>32</v>
      </c>
      <c r="C13" s="39"/>
      <c r="D13" s="40"/>
      <c r="E13" s="40"/>
      <c r="F13" s="40"/>
      <c r="G13" s="129"/>
      <c r="H13" s="130"/>
      <c r="I13" s="131" t="str">
        <f t="shared" si="0"/>
        <v/>
      </c>
      <c r="J13" s="130"/>
      <c r="K13" s="132" t="str">
        <f t="shared" si="1"/>
        <v/>
      </c>
      <c r="L13" s="55">
        <v>1</v>
      </c>
      <c r="M13" s="45"/>
    </row>
    <row r="14" spans="1:13" ht="26.4" customHeight="1" x14ac:dyDescent="0.2">
      <c r="A14" s="141"/>
      <c r="B14" s="2" t="s">
        <v>53</v>
      </c>
      <c r="C14" s="39"/>
      <c r="D14" s="40"/>
      <c r="E14" s="40"/>
      <c r="F14" s="40"/>
      <c r="G14" s="129"/>
      <c r="H14" s="130"/>
      <c r="I14" s="131" t="str">
        <f t="shared" si="0"/>
        <v/>
      </c>
      <c r="J14" s="130"/>
      <c r="K14" s="132" t="str">
        <f t="shared" si="1"/>
        <v/>
      </c>
      <c r="L14" s="55"/>
      <c r="M14" s="45"/>
    </row>
    <row r="15" spans="1:13" ht="26.4" customHeight="1" x14ac:dyDescent="0.2">
      <c r="A15" s="141"/>
      <c r="B15" s="2" t="s">
        <v>33</v>
      </c>
      <c r="C15" s="39"/>
      <c r="D15" s="40"/>
      <c r="E15" s="40"/>
      <c r="F15" s="40"/>
      <c r="G15" s="129"/>
      <c r="H15" s="130"/>
      <c r="I15" s="131" t="str">
        <f t="shared" si="0"/>
        <v/>
      </c>
      <c r="J15" s="130"/>
      <c r="K15" s="132" t="str">
        <f t="shared" si="1"/>
        <v/>
      </c>
      <c r="L15" s="55">
        <v>1</v>
      </c>
      <c r="M15" s="45"/>
    </row>
    <row r="16" spans="1:13" ht="26.4" customHeight="1" x14ac:dyDescent="0.2">
      <c r="A16" s="141"/>
      <c r="B16" s="2" t="s">
        <v>50</v>
      </c>
      <c r="C16" s="39"/>
      <c r="D16" s="40"/>
      <c r="E16" s="40"/>
      <c r="F16" s="40"/>
      <c r="G16" s="129"/>
      <c r="H16" s="130"/>
      <c r="I16" s="131" t="str">
        <f t="shared" si="0"/>
        <v/>
      </c>
      <c r="J16" s="130"/>
      <c r="K16" s="132" t="str">
        <f t="shared" si="1"/>
        <v/>
      </c>
      <c r="L16" s="55">
        <v>1</v>
      </c>
      <c r="M16" s="45"/>
    </row>
    <row r="17" spans="1:13" ht="26.4" customHeight="1" x14ac:dyDescent="0.2">
      <c r="A17" s="141"/>
      <c r="B17" s="2" t="s">
        <v>34</v>
      </c>
      <c r="C17" s="39"/>
      <c r="D17" s="40"/>
      <c r="E17" s="40"/>
      <c r="F17" s="40"/>
      <c r="G17" s="129"/>
      <c r="H17" s="130"/>
      <c r="I17" s="131" t="str">
        <f t="shared" si="0"/>
        <v/>
      </c>
      <c r="J17" s="130"/>
      <c r="K17" s="132" t="str">
        <f t="shared" si="1"/>
        <v/>
      </c>
      <c r="L17" s="55">
        <v>1</v>
      </c>
      <c r="M17" s="45"/>
    </row>
    <row r="18" spans="1:13" ht="26.4" customHeight="1" x14ac:dyDescent="0.2">
      <c r="A18" s="141"/>
      <c r="B18" s="2" t="s">
        <v>51</v>
      </c>
      <c r="C18" s="39"/>
      <c r="D18" s="40"/>
      <c r="E18" s="40"/>
      <c r="F18" s="40"/>
      <c r="G18" s="129"/>
      <c r="H18" s="130"/>
      <c r="I18" s="131" t="str">
        <f t="shared" si="0"/>
        <v/>
      </c>
      <c r="J18" s="130"/>
      <c r="K18" s="132" t="str">
        <f t="shared" si="1"/>
        <v/>
      </c>
      <c r="L18" s="55">
        <v>1</v>
      </c>
      <c r="M18" s="45"/>
    </row>
    <row r="19" spans="1:13" ht="26.4" customHeight="1" x14ac:dyDescent="0.2">
      <c r="A19" s="141"/>
      <c r="B19" s="4" t="s">
        <v>39</v>
      </c>
      <c r="C19" s="48"/>
      <c r="D19" s="40"/>
      <c r="E19" s="40"/>
      <c r="F19" s="40"/>
      <c r="G19" s="129"/>
      <c r="H19" s="130"/>
      <c r="I19" s="131" t="str">
        <f t="shared" si="0"/>
        <v/>
      </c>
      <c r="J19" s="130"/>
      <c r="K19" s="132" t="str">
        <f t="shared" si="1"/>
        <v/>
      </c>
      <c r="L19" s="55">
        <v>1</v>
      </c>
      <c r="M19" s="45"/>
    </row>
    <row r="20" spans="1:13" ht="26.4" customHeight="1" x14ac:dyDescent="0.2">
      <c r="A20" s="141"/>
      <c r="B20" s="4" t="s">
        <v>35</v>
      </c>
      <c r="C20" s="48"/>
      <c r="D20" s="40"/>
      <c r="E20" s="40"/>
      <c r="F20" s="49"/>
      <c r="G20" s="129"/>
      <c r="H20" s="130"/>
      <c r="I20" s="131" t="str">
        <f t="shared" si="0"/>
        <v/>
      </c>
      <c r="J20" s="130"/>
      <c r="K20" s="132" t="str">
        <f t="shared" si="1"/>
        <v/>
      </c>
      <c r="L20" s="55">
        <v>1</v>
      </c>
      <c r="M20" s="45"/>
    </row>
    <row r="21" spans="1:13" ht="26.4" customHeight="1" x14ac:dyDescent="0.2">
      <c r="A21" s="141"/>
      <c r="B21" s="4" t="s">
        <v>36</v>
      </c>
      <c r="C21" s="48"/>
      <c r="D21" s="40"/>
      <c r="E21" s="40"/>
      <c r="F21" s="40"/>
      <c r="G21" s="129"/>
      <c r="H21" s="130"/>
      <c r="I21" s="131" t="str">
        <f t="shared" si="0"/>
        <v/>
      </c>
      <c r="J21" s="130"/>
      <c r="K21" s="132" t="str">
        <f t="shared" si="1"/>
        <v/>
      </c>
      <c r="L21" s="55">
        <v>1</v>
      </c>
      <c r="M21" s="45"/>
    </row>
    <row r="22" spans="1:13" ht="26.4" customHeight="1" x14ac:dyDescent="0.2">
      <c r="A22" s="141"/>
      <c r="B22" s="4" t="s">
        <v>40</v>
      </c>
      <c r="C22" s="48"/>
      <c r="D22" s="40"/>
      <c r="E22" s="40"/>
      <c r="F22" s="40"/>
      <c r="G22" s="129"/>
      <c r="H22" s="130"/>
      <c r="I22" s="131" t="str">
        <f t="shared" si="0"/>
        <v/>
      </c>
      <c r="J22" s="130"/>
      <c r="K22" s="132" t="str">
        <f t="shared" si="1"/>
        <v/>
      </c>
      <c r="L22" s="55">
        <v>1</v>
      </c>
      <c r="M22" s="45"/>
    </row>
    <row r="23" spans="1:13" ht="26.4" customHeight="1" x14ac:dyDescent="0.2">
      <c r="A23" s="141"/>
      <c r="B23" s="2" t="s">
        <v>37</v>
      </c>
      <c r="C23" s="39"/>
      <c r="D23" s="40"/>
      <c r="E23" s="40"/>
      <c r="F23" s="40"/>
      <c r="G23" s="129"/>
      <c r="H23" s="130"/>
      <c r="I23" s="131" t="str">
        <f t="shared" si="0"/>
        <v/>
      </c>
      <c r="J23" s="130"/>
      <c r="K23" s="132" t="str">
        <f t="shared" si="1"/>
        <v/>
      </c>
      <c r="L23" s="55">
        <v>1</v>
      </c>
      <c r="M23" s="45"/>
    </row>
    <row r="24" spans="1:13" ht="26.4" customHeight="1" x14ac:dyDescent="0.2">
      <c r="A24" s="141"/>
      <c r="B24" s="4" t="s">
        <v>38</v>
      </c>
      <c r="C24" s="72"/>
      <c r="D24" s="49"/>
      <c r="E24" s="49"/>
      <c r="F24" s="49"/>
      <c r="G24" s="129"/>
      <c r="H24" s="130"/>
      <c r="I24" s="131" t="str">
        <f t="shared" si="0"/>
        <v/>
      </c>
      <c r="J24" s="130"/>
      <c r="K24" s="132" t="str">
        <f t="shared" si="1"/>
        <v/>
      </c>
      <c r="L24" s="55">
        <v>1</v>
      </c>
      <c r="M24" s="71"/>
    </row>
    <row r="25" spans="1:13" ht="26.4" customHeight="1" x14ac:dyDescent="0.2">
      <c r="A25" s="141"/>
      <c r="B25" s="2" t="s">
        <v>60</v>
      </c>
      <c r="C25" s="50"/>
      <c r="D25" s="40"/>
      <c r="E25" s="40"/>
      <c r="F25" s="40"/>
      <c r="G25" s="129"/>
      <c r="H25" s="130"/>
      <c r="I25" s="131" t="str">
        <f t="shared" si="0"/>
        <v/>
      </c>
      <c r="J25" s="130"/>
      <c r="K25" s="132" t="str">
        <f t="shared" si="1"/>
        <v/>
      </c>
      <c r="L25" s="55">
        <v>1</v>
      </c>
      <c r="M25" s="45"/>
    </row>
    <row r="26" spans="1:13" ht="26.4" customHeight="1" x14ac:dyDescent="0.2">
      <c r="A26" s="141"/>
      <c r="B26" s="94" t="s">
        <v>81</v>
      </c>
      <c r="C26" s="95"/>
      <c r="D26" s="97"/>
      <c r="E26" s="40"/>
      <c r="F26" s="97"/>
      <c r="G26" s="129"/>
      <c r="H26" s="130"/>
      <c r="I26" s="131" t="str">
        <f t="shared" si="0"/>
        <v/>
      </c>
      <c r="J26" s="130"/>
      <c r="K26" s="132" t="str">
        <f t="shared" si="1"/>
        <v/>
      </c>
      <c r="L26" s="102"/>
      <c r="M26" s="103"/>
    </row>
    <row r="27" spans="1:13" ht="26.4" customHeight="1" thickBot="1" x14ac:dyDescent="0.25">
      <c r="A27" s="143"/>
      <c r="B27" s="73" t="s">
        <v>70</v>
      </c>
      <c r="C27" s="104"/>
      <c r="D27" s="106"/>
      <c r="E27" s="106"/>
      <c r="F27" s="106"/>
      <c r="G27" s="133"/>
      <c r="H27" s="134"/>
      <c r="I27" s="135">
        <f>F27*G27</f>
        <v>0</v>
      </c>
      <c r="J27" s="136"/>
      <c r="K27" s="137">
        <f>I27*L27</f>
        <v>0</v>
      </c>
      <c r="L27" s="108">
        <v>1</v>
      </c>
      <c r="M27" s="109"/>
    </row>
    <row r="28" spans="1:13" ht="21.9" customHeight="1" thickTop="1" thickBot="1" x14ac:dyDescent="0.25">
      <c r="A28" s="144" t="s">
        <v>15</v>
      </c>
      <c r="B28" s="145"/>
      <c r="C28" s="145"/>
      <c r="D28" s="145"/>
      <c r="E28" s="145"/>
      <c r="F28" s="145"/>
      <c r="G28" s="145"/>
      <c r="H28" s="145"/>
      <c r="I28" s="145"/>
      <c r="J28" s="146"/>
      <c r="K28" s="5">
        <f>SUM(K7:K27)</f>
        <v>0</v>
      </c>
      <c r="L28" s="38"/>
      <c r="M28" s="6"/>
    </row>
    <row r="30" spans="1:13" x14ac:dyDescent="0.2">
      <c r="A30" t="s">
        <v>84</v>
      </c>
    </row>
  </sheetData>
  <mergeCells count="11">
    <mergeCell ref="A7:A9"/>
    <mergeCell ref="A10:A27"/>
    <mergeCell ref="A28:J28"/>
    <mergeCell ref="A2:M2"/>
    <mergeCell ref="I3:M3"/>
    <mergeCell ref="A5:A6"/>
    <mergeCell ref="B5:B6"/>
    <mergeCell ref="C5:C6"/>
    <mergeCell ref="G5:G6"/>
    <mergeCell ref="H5:H6"/>
    <mergeCell ref="M5:M6"/>
  </mergeCells>
  <phoneticPr fontId="3"/>
  <printOptions horizontalCentered="1"/>
  <pageMargins left="0.78740157480314965" right="0.78740157480314965" top="0.39370078740157483" bottom="0.39370078740157483" header="0.51181102362204722" footer="0.51181102362204722"/>
  <pageSetup paperSize="9" scale="7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showZeros="0" tabSelected="1" view="pageBreakPreview" topLeftCell="A4" zoomScale="80" zoomScaleNormal="85" zoomScaleSheetLayoutView="80" workbookViewId="0">
      <selection activeCell="N23" sqref="N23"/>
    </sheetView>
  </sheetViews>
  <sheetFormatPr defaultColWidth="7.44140625" defaultRowHeight="13.2" x14ac:dyDescent="0.2"/>
  <cols>
    <col min="1" max="1" width="3.44140625" customWidth="1"/>
    <col min="2" max="2" width="13.6640625" customWidth="1"/>
    <col min="3" max="3" width="38.109375" customWidth="1"/>
    <col min="4" max="4" width="10.6640625" customWidth="1"/>
    <col min="5" max="5" width="11.44140625" customWidth="1"/>
    <col min="6" max="6" width="12.21875" customWidth="1"/>
    <col min="7" max="7" width="13.5546875" customWidth="1"/>
    <col min="8" max="8" width="9.21875" customWidth="1"/>
    <col min="9" max="9" width="7.33203125" bestFit="1" customWidth="1"/>
    <col min="10" max="10" width="10.77734375" customWidth="1"/>
    <col min="11" max="11" width="11.88671875" bestFit="1" customWidth="1"/>
    <col min="12" max="12" width="12.6640625" bestFit="1" customWidth="1"/>
    <col min="13" max="13" width="7.77734375" hidden="1" customWidth="1"/>
    <col min="14" max="14" width="16" customWidth="1"/>
    <col min="15" max="15" width="3.44140625" customWidth="1"/>
  </cols>
  <sheetData>
    <row r="1" spans="1:15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1:15" x14ac:dyDescent="0.2">
      <c r="A2" s="15"/>
      <c r="B2" s="16" t="s">
        <v>83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5" ht="19.2" x14ac:dyDescent="0.2">
      <c r="A3" s="15"/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7"/>
    </row>
    <row r="4" spans="1:15" ht="14.4" x14ac:dyDescent="0.2">
      <c r="A4" s="15"/>
      <c r="B4" s="16"/>
      <c r="C4" s="16"/>
      <c r="D4" s="16"/>
      <c r="E4" s="16"/>
      <c r="F4" s="16"/>
      <c r="G4" s="16"/>
      <c r="H4" s="16"/>
      <c r="I4" s="16"/>
      <c r="J4" s="148" t="s">
        <v>27</v>
      </c>
      <c r="K4" s="149"/>
      <c r="L4" s="149"/>
      <c r="M4" s="149"/>
      <c r="N4" s="149"/>
      <c r="O4" s="17"/>
    </row>
    <row r="5" spans="1:15" ht="13.8" thickBot="1" x14ac:dyDescent="0.25">
      <c r="A5" s="15"/>
      <c r="B5" s="16" t="s">
        <v>28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</row>
    <row r="6" spans="1:15" ht="43.5" customHeight="1" x14ac:dyDescent="0.2">
      <c r="A6" s="15"/>
      <c r="B6" s="150" t="s">
        <v>2</v>
      </c>
      <c r="C6" s="152" t="s">
        <v>3</v>
      </c>
      <c r="D6" s="156" t="s">
        <v>4</v>
      </c>
      <c r="E6" s="21" t="s">
        <v>5</v>
      </c>
      <c r="F6" s="65" t="s">
        <v>6</v>
      </c>
      <c r="G6" s="83" t="s">
        <v>46</v>
      </c>
      <c r="H6" s="156" t="s">
        <v>7</v>
      </c>
      <c r="I6" s="156" t="s">
        <v>8</v>
      </c>
      <c r="J6" s="65" t="s">
        <v>26</v>
      </c>
      <c r="K6" s="64" t="s">
        <v>10</v>
      </c>
      <c r="L6" s="64" t="s">
        <v>11</v>
      </c>
      <c r="M6" s="37" t="s">
        <v>43</v>
      </c>
      <c r="N6" s="164" t="s">
        <v>12</v>
      </c>
      <c r="O6" s="17"/>
    </row>
    <row r="7" spans="1:15" ht="15" customHeight="1" x14ac:dyDescent="0.2">
      <c r="A7" s="15"/>
      <c r="B7" s="151"/>
      <c r="C7" s="153"/>
      <c r="D7" s="157"/>
      <c r="E7" s="1" t="s">
        <v>13</v>
      </c>
      <c r="F7" s="1" t="s">
        <v>14</v>
      </c>
      <c r="G7" s="85" t="s">
        <v>47</v>
      </c>
      <c r="H7" s="157"/>
      <c r="I7" s="157"/>
      <c r="J7" s="1" t="s">
        <v>14</v>
      </c>
      <c r="K7" s="1" t="s">
        <v>14</v>
      </c>
      <c r="L7" s="1" t="s">
        <v>14</v>
      </c>
      <c r="M7" s="36"/>
      <c r="N7" s="165"/>
      <c r="O7" s="17"/>
    </row>
    <row r="8" spans="1:15" ht="19.95" customHeight="1" x14ac:dyDescent="0.2">
      <c r="A8" s="15"/>
      <c r="B8" s="140" t="s">
        <v>17</v>
      </c>
      <c r="C8" s="2" t="s">
        <v>29</v>
      </c>
      <c r="D8" s="29" t="s">
        <v>19</v>
      </c>
      <c r="E8" s="23">
        <v>200000</v>
      </c>
      <c r="F8" s="24"/>
      <c r="G8" s="24"/>
      <c r="H8" s="122">
        <v>0.15</v>
      </c>
      <c r="I8" s="3"/>
      <c r="J8" s="7">
        <f>(E8*H8)+100000</f>
        <v>130000</v>
      </c>
      <c r="K8" s="7">
        <v>200000</v>
      </c>
      <c r="L8" s="23">
        <v>140000</v>
      </c>
      <c r="M8" s="62">
        <v>0.4</v>
      </c>
      <c r="N8" s="26"/>
      <c r="O8" s="17"/>
    </row>
    <row r="9" spans="1:15" ht="19.95" customHeight="1" x14ac:dyDescent="0.2">
      <c r="A9" s="15"/>
      <c r="B9" s="141"/>
      <c r="C9" s="2" t="s">
        <v>61</v>
      </c>
      <c r="D9" s="29" t="s">
        <v>19</v>
      </c>
      <c r="E9" s="24"/>
      <c r="F9" s="23">
        <v>100000</v>
      </c>
      <c r="G9" s="24"/>
      <c r="H9" s="123"/>
      <c r="I9" s="120">
        <v>0.75</v>
      </c>
      <c r="J9" s="7">
        <f>F9*I9</f>
        <v>75000</v>
      </c>
      <c r="K9" s="7">
        <v>100000</v>
      </c>
      <c r="L9" s="23">
        <v>75000</v>
      </c>
      <c r="M9" s="59">
        <v>1</v>
      </c>
      <c r="N9" s="26"/>
      <c r="O9" s="17"/>
    </row>
    <row r="10" spans="1:15" ht="19.95" customHeight="1" x14ac:dyDescent="0.2">
      <c r="A10" s="15"/>
      <c r="B10" s="142"/>
      <c r="C10" s="2" t="s">
        <v>62</v>
      </c>
      <c r="D10" s="29" t="s">
        <v>19</v>
      </c>
      <c r="E10" s="24"/>
      <c r="F10" s="24"/>
      <c r="G10" s="24"/>
      <c r="H10" s="123"/>
      <c r="I10" s="32"/>
      <c r="J10" s="31">
        <f>F10*I10</f>
        <v>0</v>
      </c>
      <c r="K10" s="7">
        <v>20000</v>
      </c>
      <c r="L10" s="23">
        <v>20000</v>
      </c>
      <c r="M10" s="62">
        <v>0.5</v>
      </c>
      <c r="N10" s="26"/>
      <c r="O10" s="17"/>
    </row>
    <row r="11" spans="1:15" ht="19.95" customHeight="1" x14ac:dyDescent="0.2">
      <c r="A11" s="15"/>
      <c r="B11" s="160" t="s">
        <v>18</v>
      </c>
      <c r="C11" s="2" t="s">
        <v>30</v>
      </c>
      <c r="D11" s="29" t="s">
        <v>24</v>
      </c>
      <c r="E11" s="23">
        <v>61520</v>
      </c>
      <c r="F11" s="24"/>
      <c r="G11" s="34"/>
      <c r="H11" s="124">
        <v>1.8</v>
      </c>
      <c r="I11" s="32"/>
      <c r="J11" s="7">
        <f>E11*H11</f>
        <v>110736</v>
      </c>
      <c r="K11" s="24"/>
      <c r="L11" s="23">
        <v>185640</v>
      </c>
      <c r="M11" s="59">
        <v>1</v>
      </c>
      <c r="N11" s="26"/>
      <c r="O11" s="17"/>
    </row>
    <row r="12" spans="1:15" ht="19.95" customHeight="1" x14ac:dyDescent="0.2">
      <c r="A12" s="15"/>
      <c r="B12" s="161"/>
      <c r="C12" s="2" t="s">
        <v>31</v>
      </c>
      <c r="D12" s="29" t="s">
        <v>25</v>
      </c>
      <c r="E12" s="23"/>
      <c r="F12" s="23"/>
      <c r="G12" s="82" t="s">
        <v>76</v>
      </c>
      <c r="H12" s="125">
        <v>100</v>
      </c>
      <c r="I12" s="32"/>
      <c r="J12" s="7">
        <v>50000</v>
      </c>
      <c r="K12" s="3"/>
      <c r="L12" s="23">
        <v>50000</v>
      </c>
      <c r="M12" s="59">
        <v>1</v>
      </c>
      <c r="N12" s="26"/>
      <c r="O12" s="17"/>
    </row>
    <row r="13" spans="1:15" ht="19.95" customHeight="1" x14ac:dyDescent="0.2">
      <c r="A13" s="15"/>
      <c r="B13" s="161"/>
      <c r="C13" s="2" t="s">
        <v>66</v>
      </c>
      <c r="D13" s="29" t="s">
        <v>25</v>
      </c>
      <c r="E13" s="23">
        <v>10000</v>
      </c>
      <c r="F13" s="23"/>
      <c r="G13" s="23"/>
      <c r="H13" s="125">
        <v>2</v>
      </c>
      <c r="I13" s="32"/>
      <c r="J13" s="7">
        <f>E13*H13</f>
        <v>20000</v>
      </c>
      <c r="K13" s="3"/>
      <c r="L13" s="23">
        <v>20000</v>
      </c>
      <c r="M13" s="59">
        <v>1</v>
      </c>
      <c r="N13" s="26"/>
      <c r="O13" s="17"/>
    </row>
    <row r="14" spans="1:15" ht="19.95" customHeight="1" x14ac:dyDescent="0.2">
      <c r="A14" s="15"/>
      <c r="B14" s="161"/>
      <c r="C14" s="2" t="s">
        <v>32</v>
      </c>
      <c r="D14" s="29" t="s">
        <v>20</v>
      </c>
      <c r="E14" s="23"/>
      <c r="F14" s="23">
        <v>50000</v>
      </c>
      <c r="G14" s="82" t="s">
        <v>77</v>
      </c>
      <c r="H14" s="23"/>
      <c r="I14" s="8">
        <v>0.5</v>
      </c>
      <c r="J14" s="7">
        <f>F14*I14</f>
        <v>25000</v>
      </c>
      <c r="K14" s="7">
        <f>20*1000</f>
        <v>20000</v>
      </c>
      <c r="L14" s="23">
        <v>20000</v>
      </c>
      <c r="M14" s="59">
        <v>1</v>
      </c>
      <c r="N14" s="26"/>
      <c r="O14" s="17"/>
    </row>
    <row r="15" spans="1:15" ht="19.95" customHeight="1" x14ac:dyDescent="0.2">
      <c r="A15" s="15"/>
      <c r="B15" s="161"/>
      <c r="C15" s="2" t="s">
        <v>53</v>
      </c>
      <c r="D15" s="29" t="s">
        <v>21</v>
      </c>
      <c r="E15" s="23">
        <v>2600</v>
      </c>
      <c r="F15" s="24"/>
      <c r="G15" s="23">
        <v>105000</v>
      </c>
      <c r="H15" s="3"/>
      <c r="I15" s="8">
        <v>0.5</v>
      </c>
      <c r="J15" s="7">
        <f>G15*I15</f>
        <v>52500</v>
      </c>
      <c r="K15" s="3"/>
      <c r="L15" s="23">
        <v>52500</v>
      </c>
      <c r="M15" s="59"/>
      <c r="N15" s="26"/>
      <c r="O15" s="17"/>
    </row>
    <row r="16" spans="1:15" ht="19.95" customHeight="1" x14ac:dyDescent="0.2">
      <c r="A16" s="15"/>
      <c r="B16" s="161"/>
      <c r="C16" s="2" t="s">
        <v>33</v>
      </c>
      <c r="D16" s="29" t="s">
        <v>22</v>
      </c>
      <c r="E16" s="24"/>
      <c r="F16" s="24"/>
      <c r="G16" s="35">
        <v>10</v>
      </c>
      <c r="H16" s="125">
        <v>20000</v>
      </c>
      <c r="I16" s="10"/>
      <c r="J16" s="11">
        <f>G16*H16</f>
        <v>200000</v>
      </c>
      <c r="K16" s="24"/>
      <c r="L16" s="23">
        <v>200000</v>
      </c>
      <c r="M16" s="59">
        <v>1</v>
      </c>
      <c r="N16" s="26"/>
      <c r="O16" s="17"/>
    </row>
    <row r="17" spans="1:15" ht="19.95" customHeight="1" x14ac:dyDescent="0.2">
      <c r="A17" s="15"/>
      <c r="B17" s="161"/>
      <c r="C17" s="2" t="s">
        <v>50</v>
      </c>
      <c r="D17" s="29" t="s">
        <v>54</v>
      </c>
      <c r="E17" s="24"/>
      <c r="F17" s="23">
        <v>1605300</v>
      </c>
      <c r="G17" s="35">
        <v>100</v>
      </c>
      <c r="H17" s="23"/>
      <c r="I17" s="120">
        <v>0.5</v>
      </c>
      <c r="J17" s="11">
        <f>F17*I17</f>
        <v>802650</v>
      </c>
      <c r="K17" s="7">
        <v>1000000</v>
      </c>
      <c r="L17" s="23">
        <v>802650</v>
      </c>
      <c r="M17" s="59">
        <v>1</v>
      </c>
      <c r="N17" s="26"/>
      <c r="O17" s="17"/>
    </row>
    <row r="18" spans="1:15" ht="19.95" customHeight="1" x14ac:dyDescent="0.2">
      <c r="A18" s="15"/>
      <c r="B18" s="161"/>
      <c r="C18" s="2" t="s">
        <v>34</v>
      </c>
      <c r="D18" s="29" t="s">
        <v>23</v>
      </c>
      <c r="E18" s="24"/>
      <c r="F18" s="23">
        <v>700000</v>
      </c>
      <c r="G18" s="24"/>
      <c r="H18" s="3"/>
      <c r="I18" s="120">
        <v>0.5</v>
      </c>
      <c r="J18" s="11">
        <f>F18*I18</f>
        <v>350000</v>
      </c>
      <c r="K18" s="7">
        <v>500000</v>
      </c>
      <c r="L18" s="23">
        <v>350000</v>
      </c>
      <c r="M18" s="59">
        <v>1</v>
      </c>
      <c r="N18" s="26" t="s">
        <v>56</v>
      </c>
      <c r="O18" s="17"/>
    </row>
    <row r="19" spans="1:15" ht="19.95" customHeight="1" x14ac:dyDescent="0.2">
      <c r="A19" s="15"/>
      <c r="B19" s="161"/>
      <c r="C19" s="2" t="s">
        <v>34</v>
      </c>
      <c r="D19" s="29" t="s">
        <v>23</v>
      </c>
      <c r="E19" s="24"/>
      <c r="F19" s="23">
        <v>100000</v>
      </c>
      <c r="G19" s="35">
        <v>50</v>
      </c>
      <c r="H19" s="3"/>
      <c r="I19" s="120">
        <v>0.5</v>
      </c>
      <c r="J19" s="11">
        <f>F19*I19</f>
        <v>50000</v>
      </c>
      <c r="K19" s="7">
        <v>200000</v>
      </c>
      <c r="L19" s="23">
        <v>50000</v>
      </c>
      <c r="M19" s="59"/>
      <c r="N19" s="26" t="s">
        <v>57</v>
      </c>
      <c r="O19" s="17"/>
    </row>
    <row r="20" spans="1:15" ht="19.95" customHeight="1" x14ac:dyDescent="0.2">
      <c r="A20" s="15"/>
      <c r="B20" s="161"/>
      <c r="C20" s="2" t="s">
        <v>51</v>
      </c>
      <c r="D20" s="29" t="s">
        <v>24</v>
      </c>
      <c r="E20" s="24"/>
      <c r="F20" s="23">
        <v>500000</v>
      </c>
      <c r="G20" s="24"/>
      <c r="H20" s="3"/>
      <c r="I20" s="120">
        <v>0.5</v>
      </c>
      <c r="J20" s="11">
        <f>F20*I20</f>
        <v>250000</v>
      </c>
      <c r="K20" s="7">
        <v>500000</v>
      </c>
      <c r="L20" s="166">
        <v>250000</v>
      </c>
      <c r="M20" s="59"/>
      <c r="N20" s="26" t="s">
        <v>56</v>
      </c>
      <c r="O20" s="17"/>
    </row>
    <row r="21" spans="1:15" ht="19.95" customHeight="1" x14ac:dyDescent="0.2">
      <c r="A21" s="15"/>
      <c r="B21" s="161"/>
      <c r="C21" s="2" t="s">
        <v>51</v>
      </c>
      <c r="D21" s="29" t="s">
        <v>24</v>
      </c>
      <c r="E21" s="24"/>
      <c r="F21" s="23">
        <v>100000</v>
      </c>
      <c r="G21" s="35">
        <v>20</v>
      </c>
      <c r="H21" s="3"/>
      <c r="I21" s="120">
        <v>0.5</v>
      </c>
      <c r="J21" s="11">
        <f>F21*I21</f>
        <v>50000</v>
      </c>
      <c r="K21" s="7">
        <v>200000</v>
      </c>
      <c r="L21" s="23">
        <v>50000</v>
      </c>
      <c r="M21" s="59"/>
      <c r="N21" s="26" t="s">
        <v>57</v>
      </c>
      <c r="O21" s="17"/>
    </row>
    <row r="22" spans="1:15" ht="19.95" customHeight="1" x14ac:dyDescent="0.2">
      <c r="A22" s="15"/>
      <c r="B22" s="161"/>
      <c r="C22" s="4" t="s">
        <v>39</v>
      </c>
      <c r="D22" s="29" t="s">
        <v>25</v>
      </c>
      <c r="E22" s="23"/>
      <c r="F22" s="24"/>
      <c r="G22" s="24"/>
      <c r="H22" s="125" t="s">
        <v>42</v>
      </c>
      <c r="I22" s="33"/>
      <c r="J22" s="7">
        <f>E22*H22</f>
        <v>0</v>
      </c>
      <c r="K22" s="3"/>
      <c r="L22" s="23">
        <v>58880</v>
      </c>
      <c r="M22" s="59">
        <v>1</v>
      </c>
      <c r="N22" s="26"/>
      <c r="O22" s="17"/>
    </row>
    <row r="23" spans="1:15" ht="19.95" customHeight="1" x14ac:dyDescent="0.2">
      <c r="A23" s="15"/>
      <c r="B23" s="161"/>
      <c r="C23" s="4" t="s">
        <v>35</v>
      </c>
      <c r="D23" s="29" t="s">
        <v>20</v>
      </c>
      <c r="E23" s="24"/>
      <c r="F23" s="24"/>
      <c r="G23" s="35">
        <v>60</v>
      </c>
      <c r="H23" s="125">
        <v>1000</v>
      </c>
      <c r="I23" s="33"/>
      <c r="J23" s="7">
        <f>G23*H23</f>
        <v>60000</v>
      </c>
      <c r="K23" s="3"/>
      <c r="L23" s="23">
        <v>60000</v>
      </c>
      <c r="M23" s="59">
        <v>1</v>
      </c>
      <c r="N23" s="26"/>
      <c r="O23" s="17"/>
    </row>
    <row r="24" spans="1:15" ht="19.95" customHeight="1" x14ac:dyDescent="0.2">
      <c r="A24" s="15"/>
      <c r="B24" s="161"/>
      <c r="C24" s="4" t="s">
        <v>36</v>
      </c>
      <c r="D24" s="29" t="s">
        <v>21</v>
      </c>
      <c r="E24" s="24"/>
      <c r="F24" s="25">
        <v>50000</v>
      </c>
      <c r="G24" s="34"/>
      <c r="H24" s="123"/>
      <c r="I24" s="120">
        <v>0.5</v>
      </c>
      <c r="J24" s="9">
        <f>F24*I24</f>
        <v>25000</v>
      </c>
      <c r="K24" s="3"/>
      <c r="L24" s="25">
        <v>25000</v>
      </c>
      <c r="M24" s="60">
        <v>1</v>
      </c>
      <c r="N24" s="27"/>
      <c r="O24" s="17"/>
    </row>
    <row r="25" spans="1:15" ht="19.95" customHeight="1" x14ac:dyDescent="0.2">
      <c r="A25" s="15"/>
      <c r="B25" s="161"/>
      <c r="C25" s="4" t="s">
        <v>40</v>
      </c>
      <c r="D25" s="29" t="s">
        <v>22</v>
      </c>
      <c r="E25" s="24"/>
      <c r="F25" s="24"/>
      <c r="G25" s="23"/>
      <c r="H25" s="123"/>
      <c r="I25" s="32"/>
      <c r="J25" s="7">
        <f>F25*I25</f>
        <v>0</v>
      </c>
      <c r="K25" s="7">
        <v>200000</v>
      </c>
      <c r="L25" s="23">
        <v>200000</v>
      </c>
      <c r="M25" s="59">
        <v>1</v>
      </c>
      <c r="N25" s="26"/>
      <c r="O25" s="17"/>
    </row>
    <row r="26" spans="1:15" ht="19.95" customHeight="1" x14ac:dyDescent="0.2">
      <c r="A26" s="15"/>
      <c r="B26" s="161"/>
      <c r="C26" s="2" t="s">
        <v>37</v>
      </c>
      <c r="D26" s="29" t="s">
        <v>54</v>
      </c>
      <c r="E26" s="24"/>
      <c r="F26" s="23">
        <v>62585</v>
      </c>
      <c r="G26" s="24"/>
      <c r="H26" s="123"/>
      <c r="I26" s="8">
        <v>0.5</v>
      </c>
      <c r="J26" s="7">
        <f t="shared" ref="J26:J27" si="0">F26*I26</f>
        <v>31292.5</v>
      </c>
      <c r="K26" s="7">
        <v>500000</v>
      </c>
      <c r="L26" s="23">
        <v>31293</v>
      </c>
      <c r="M26" s="59">
        <v>1</v>
      </c>
      <c r="N26" s="26"/>
      <c r="O26" s="17"/>
    </row>
    <row r="27" spans="1:15" ht="19.95" customHeight="1" x14ac:dyDescent="0.2">
      <c r="A27" s="15"/>
      <c r="B27" s="161"/>
      <c r="C27" s="4" t="s">
        <v>38</v>
      </c>
      <c r="D27" s="30" t="s">
        <v>45</v>
      </c>
      <c r="E27" s="24"/>
      <c r="F27" s="23">
        <v>500000</v>
      </c>
      <c r="G27" s="24"/>
      <c r="H27" s="123"/>
      <c r="I27" s="8">
        <v>0.5</v>
      </c>
      <c r="J27" s="7">
        <f t="shared" si="0"/>
        <v>250000</v>
      </c>
      <c r="K27" s="7">
        <v>500000</v>
      </c>
      <c r="L27" s="23">
        <v>250000</v>
      </c>
      <c r="M27" s="59">
        <v>1</v>
      </c>
      <c r="N27" s="26"/>
      <c r="O27" s="17"/>
    </row>
    <row r="28" spans="1:15" ht="19.95" customHeight="1" x14ac:dyDescent="0.2">
      <c r="A28" s="15"/>
      <c r="B28" s="161"/>
      <c r="C28" s="2" t="s">
        <v>60</v>
      </c>
      <c r="D28" s="30" t="s">
        <v>55</v>
      </c>
      <c r="E28" s="24"/>
      <c r="F28" s="24"/>
      <c r="G28" s="82" t="s">
        <v>44</v>
      </c>
      <c r="H28" s="125">
        <v>20000</v>
      </c>
      <c r="I28" s="3"/>
      <c r="J28" s="7">
        <v>200000</v>
      </c>
      <c r="K28" s="81"/>
      <c r="L28" s="23">
        <v>200000</v>
      </c>
      <c r="M28" s="59">
        <v>1</v>
      </c>
      <c r="N28" s="26"/>
      <c r="O28" s="17"/>
    </row>
    <row r="29" spans="1:15" ht="19.95" customHeight="1" x14ac:dyDescent="0.2">
      <c r="A29" s="15"/>
      <c r="B29" s="161"/>
      <c r="C29" s="4" t="s">
        <v>64</v>
      </c>
      <c r="D29" s="30" t="s">
        <v>72</v>
      </c>
      <c r="E29" s="115"/>
      <c r="F29" s="115"/>
      <c r="G29" s="116" t="s">
        <v>74</v>
      </c>
      <c r="H29" s="126">
        <v>5000</v>
      </c>
      <c r="I29" s="117"/>
      <c r="J29" s="9">
        <v>10000</v>
      </c>
      <c r="K29" s="118"/>
      <c r="L29" s="25">
        <v>10000</v>
      </c>
      <c r="M29" s="60"/>
      <c r="N29" s="27"/>
      <c r="O29" s="17"/>
    </row>
    <row r="30" spans="1:15" ht="19.95" customHeight="1" thickBot="1" x14ac:dyDescent="0.25">
      <c r="A30" s="15"/>
      <c r="B30" s="162"/>
      <c r="C30" s="73" t="s">
        <v>70</v>
      </c>
      <c r="D30" s="74" t="s">
        <v>73</v>
      </c>
      <c r="E30" s="75"/>
      <c r="F30" s="76">
        <v>600000</v>
      </c>
      <c r="G30" s="119"/>
      <c r="H30" s="77"/>
      <c r="I30" s="121" t="s">
        <v>78</v>
      </c>
      <c r="J30" s="78">
        <v>300000</v>
      </c>
      <c r="K30" s="78">
        <v>200000</v>
      </c>
      <c r="L30" s="76">
        <v>200000</v>
      </c>
      <c r="M30" s="79">
        <v>1</v>
      </c>
      <c r="N30" s="80" t="s">
        <v>75</v>
      </c>
      <c r="O30" s="17"/>
    </row>
    <row r="31" spans="1:15" ht="21.9" customHeight="1" thickTop="1" thickBot="1" x14ac:dyDescent="0.25">
      <c r="A31" s="15"/>
      <c r="B31" s="144" t="s">
        <v>15</v>
      </c>
      <c r="C31" s="145"/>
      <c r="D31" s="145"/>
      <c r="E31" s="145"/>
      <c r="F31" s="145"/>
      <c r="G31" s="145"/>
      <c r="H31" s="145"/>
      <c r="I31" s="145"/>
      <c r="J31" s="145"/>
      <c r="K31" s="146"/>
      <c r="L31" s="28">
        <f>SUM(L8:L30)</f>
        <v>3300963</v>
      </c>
      <c r="M31" s="61"/>
      <c r="N31" s="6"/>
      <c r="O31" s="17"/>
    </row>
    <row r="32" spans="1:15" x14ac:dyDescent="0.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</row>
    <row r="33" spans="1:15" x14ac:dyDescent="0.2">
      <c r="A33" s="15"/>
      <c r="B33" s="16" t="s">
        <v>84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</row>
    <row r="34" spans="1:15" x14ac:dyDescent="0.2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  <row r="36" spans="1:15" ht="14.4" x14ac:dyDescent="0.2">
      <c r="A36" s="22" t="s">
        <v>48</v>
      </c>
      <c r="B36" s="22"/>
    </row>
    <row r="37" spans="1:15" ht="14.4" x14ac:dyDescent="0.2">
      <c r="A37" s="22" t="s">
        <v>49</v>
      </c>
      <c r="B37" s="22"/>
    </row>
    <row r="38" spans="1:15" ht="14.4" x14ac:dyDescent="0.2">
      <c r="A38" s="22" t="s">
        <v>58</v>
      </c>
      <c r="B38" s="22"/>
    </row>
    <row r="39" spans="1:15" ht="14.4" x14ac:dyDescent="0.2">
      <c r="A39" s="22" t="s">
        <v>59</v>
      </c>
    </row>
  </sheetData>
  <mergeCells count="11">
    <mergeCell ref="B8:B10"/>
    <mergeCell ref="B11:B30"/>
    <mergeCell ref="B31:K31"/>
    <mergeCell ref="B3:N3"/>
    <mergeCell ref="J4:N4"/>
    <mergeCell ref="B6:B7"/>
    <mergeCell ref="C6:C7"/>
    <mergeCell ref="D6:D7"/>
    <mergeCell ref="H6:H7"/>
    <mergeCell ref="I6:I7"/>
    <mergeCell ref="N6:N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landscape" horizontalDpi="300" verticalDpi="300" r:id="rId1"/>
  <headerFooter alignWithMargins="0">
    <oddHeader>&amp;C&amp;16食料・農業・交流推進事業補助金調書の記載例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Zeros="0" view="pageBreakPreview" zoomScale="90" zoomScaleNormal="85" zoomScaleSheetLayoutView="90" workbookViewId="0">
      <selection activeCell="K14" sqref="K14"/>
    </sheetView>
  </sheetViews>
  <sheetFormatPr defaultRowHeight="13.2" x14ac:dyDescent="0.2"/>
  <cols>
    <col min="1" max="1" width="12.109375" customWidth="1"/>
    <col min="2" max="2" width="31" customWidth="1"/>
    <col min="3" max="3" width="10.6640625" customWidth="1"/>
    <col min="5" max="5" width="10.6640625" bestFit="1" customWidth="1"/>
    <col min="6" max="6" width="16.21875" bestFit="1" customWidth="1"/>
    <col min="7" max="7" width="7.33203125" customWidth="1"/>
    <col min="8" max="8" width="7.33203125" bestFit="1" customWidth="1"/>
    <col min="9" max="9" width="10.77734375" customWidth="1"/>
    <col min="10" max="10" width="11" customWidth="1"/>
    <col min="11" max="11" width="9.21875" customWidth="1"/>
    <col min="12" max="12" width="9.21875" hidden="1" customWidth="1"/>
    <col min="13" max="13" width="19.44140625" customWidth="1"/>
  </cols>
  <sheetData>
    <row r="1" spans="1:13" x14ac:dyDescent="0.2">
      <c r="A1" t="s">
        <v>83</v>
      </c>
    </row>
    <row r="2" spans="1:13" ht="27" customHeight="1" x14ac:dyDescent="0.2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2">
      <c r="I3" s="148"/>
      <c r="J3" s="149"/>
      <c r="K3" s="149"/>
      <c r="L3" s="149"/>
      <c r="M3" s="149"/>
    </row>
    <row r="4" spans="1:13" ht="13.8" thickBot="1" x14ac:dyDescent="0.25">
      <c r="A4" t="s">
        <v>1</v>
      </c>
    </row>
    <row r="5" spans="1:13" ht="43.5" customHeight="1" x14ac:dyDescent="0.2">
      <c r="A5" s="150" t="s">
        <v>2</v>
      </c>
      <c r="B5" s="152" t="s">
        <v>3</v>
      </c>
      <c r="C5" s="154" t="s">
        <v>80</v>
      </c>
      <c r="D5" s="65" t="s">
        <v>5</v>
      </c>
      <c r="E5" s="65" t="s">
        <v>6</v>
      </c>
      <c r="F5" s="83" t="s">
        <v>46</v>
      </c>
      <c r="G5" s="156" t="s">
        <v>7</v>
      </c>
      <c r="H5" s="156" t="s">
        <v>8</v>
      </c>
      <c r="I5" s="51" t="s">
        <v>9</v>
      </c>
      <c r="J5" s="52" t="s">
        <v>10</v>
      </c>
      <c r="K5" s="52" t="s">
        <v>11</v>
      </c>
      <c r="L5" s="51" t="s">
        <v>43</v>
      </c>
      <c r="M5" s="158" t="s">
        <v>12</v>
      </c>
    </row>
    <row r="6" spans="1:13" ht="15" customHeight="1" x14ac:dyDescent="0.2">
      <c r="A6" s="151"/>
      <c r="B6" s="153"/>
      <c r="C6" s="155"/>
      <c r="D6" s="1" t="s">
        <v>13</v>
      </c>
      <c r="E6" s="1" t="s">
        <v>14</v>
      </c>
      <c r="F6" s="127" t="s">
        <v>82</v>
      </c>
      <c r="G6" s="157"/>
      <c r="H6" s="157"/>
      <c r="I6" s="53" t="s">
        <v>14</v>
      </c>
      <c r="J6" s="53" t="s">
        <v>14</v>
      </c>
      <c r="K6" s="53" t="s">
        <v>14</v>
      </c>
      <c r="L6" s="53"/>
      <c r="M6" s="159"/>
    </row>
    <row r="7" spans="1:13" ht="20.55" customHeight="1" x14ac:dyDescent="0.2">
      <c r="A7" s="140" t="s">
        <v>79</v>
      </c>
      <c r="B7" s="2" t="s">
        <v>29</v>
      </c>
      <c r="C7" s="57"/>
      <c r="D7" s="58"/>
      <c r="E7" s="41"/>
      <c r="F7" s="84"/>
      <c r="G7" s="42" t="s">
        <v>68</v>
      </c>
      <c r="H7" s="41"/>
      <c r="I7" s="90" t="str">
        <f>IF(D7="","",ROUNDDOWN(D7*G7+100000,0))</f>
        <v/>
      </c>
      <c r="J7" s="11">
        <v>200000</v>
      </c>
      <c r="K7" s="63" t="str">
        <f>IF(I7="","",IF(L7="",MIN(I7:J7),ROUNDDOWN(MIN(I7:J7)*L7,0)))</f>
        <v/>
      </c>
      <c r="L7" s="54">
        <v>0.4</v>
      </c>
      <c r="M7" s="43"/>
    </row>
    <row r="8" spans="1:13" ht="20.55" customHeight="1" x14ac:dyDescent="0.2">
      <c r="A8" s="141"/>
      <c r="B8" s="2" t="s">
        <v>61</v>
      </c>
      <c r="C8" s="39"/>
      <c r="D8" s="41"/>
      <c r="E8" s="40"/>
      <c r="F8" s="41"/>
      <c r="G8" s="86"/>
      <c r="H8" s="44">
        <v>0.75</v>
      </c>
      <c r="I8" s="90" t="str">
        <f>IF(E8="","",ROUNDDOWN(E8*H8,0))</f>
        <v/>
      </c>
      <c r="J8" s="11">
        <v>100000</v>
      </c>
      <c r="K8" s="63" t="str">
        <f>IF(I8="","",IF(L8="",MIN(I8:J8),ROUNDDOWN(MIN(I8:J8)*L8,0)))</f>
        <v/>
      </c>
      <c r="L8" s="55">
        <v>1</v>
      </c>
      <c r="M8" s="45"/>
    </row>
    <row r="9" spans="1:13" ht="20.55" customHeight="1" x14ac:dyDescent="0.2">
      <c r="A9" s="142"/>
      <c r="B9" s="2" t="s">
        <v>62</v>
      </c>
      <c r="C9" s="39"/>
      <c r="D9" s="41"/>
      <c r="E9" s="41"/>
      <c r="F9" s="41"/>
      <c r="G9" s="46"/>
      <c r="H9" s="87"/>
      <c r="I9" s="90" t="str">
        <f>IF(D9="","",ROUNDDOWN(D9*G9,0))</f>
        <v/>
      </c>
      <c r="J9" s="11">
        <v>20000</v>
      </c>
      <c r="K9" s="63" t="str">
        <f>IF(ISTEXT(C9),10000,"")</f>
        <v/>
      </c>
      <c r="L9" s="54">
        <v>0.5</v>
      </c>
      <c r="M9" s="45"/>
    </row>
    <row r="10" spans="1:13" ht="26.4" customHeight="1" x14ac:dyDescent="0.2">
      <c r="A10" s="140" t="s">
        <v>63</v>
      </c>
      <c r="B10" s="2" t="s">
        <v>30</v>
      </c>
      <c r="C10" s="39"/>
      <c r="D10" s="40"/>
      <c r="E10" s="41"/>
      <c r="F10" s="41"/>
      <c r="G10" s="42" t="s">
        <v>69</v>
      </c>
      <c r="H10" s="87"/>
      <c r="I10" s="90" t="str">
        <f>IF(D10="","",ROUNDDOWN(D10*G10,0))</f>
        <v/>
      </c>
      <c r="J10" s="41"/>
      <c r="K10" s="63" t="str">
        <f>IF(I10="","",IF(L10="",MIN(I10:J10),ROUNDDOWN(MIN(I10:J10)*L10,0)))</f>
        <v/>
      </c>
      <c r="L10" s="55">
        <v>1</v>
      </c>
      <c r="M10" s="45"/>
    </row>
    <row r="11" spans="1:13" ht="26.4" customHeight="1" x14ac:dyDescent="0.2">
      <c r="A11" s="141"/>
      <c r="B11" s="2" t="s">
        <v>31</v>
      </c>
      <c r="C11" s="39"/>
      <c r="D11" s="40"/>
      <c r="E11" s="40"/>
      <c r="F11" s="40"/>
      <c r="G11" s="111" t="s">
        <v>67</v>
      </c>
      <c r="H11" s="47"/>
      <c r="I11" s="90" t="str">
        <f>IF(F11="","",ROUNDDOWN(F11*G11,0))</f>
        <v/>
      </c>
      <c r="J11" s="41"/>
      <c r="K11" s="63" t="str">
        <f>I11</f>
        <v/>
      </c>
      <c r="L11" s="55">
        <v>1</v>
      </c>
      <c r="M11" s="45"/>
    </row>
    <row r="12" spans="1:13" ht="26.4" customHeight="1" x14ac:dyDescent="0.2">
      <c r="A12" s="141"/>
      <c r="B12" s="2" t="s">
        <v>66</v>
      </c>
      <c r="C12" s="39"/>
      <c r="D12" s="40"/>
      <c r="E12" s="40"/>
      <c r="F12" s="40"/>
      <c r="G12" s="111" t="s">
        <v>67</v>
      </c>
      <c r="H12" s="110"/>
      <c r="I12" s="90"/>
      <c r="J12" s="41"/>
      <c r="K12" s="63"/>
      <c r="L12" s="55"/>
      <c r="M12" s="45"/>
    </row>
    <row r="13" spans="1:13" ht="20.55" customHeight="1" x14ac:dyDescent="0.2">
      <c r="A13" s="141"/>
      <c r="B13" s="2" t="s">
        <v>32</v>
      </c>
      <c r="C13" s="39"/>
      <c r="D13" s="40"/>
      <c r="E13" s="40"/>
      <c r="F13" s="40"/>
      <c r="G13" s="46"/>
      <c r="H13" s="44">
        <v>0.5</v>
      </c>
      <c r="I13" s="90" t="str">
        <f>IF(E13="","",ROUNDDOWN(E13*H13,0))</f>
        <v/>
      </c>
      <c r="J13" s="56">
        <f>F13*1000</f>
        <v>0</v>
      </c>
      <c r="K13" s="63" t="str">
        <f>IF(I13="","",IF(L13="",MIN(I13:J13),ROUNDDOWN(MIN(I13:J13)*L13,0)))</f>
        <v/>
      </c>
      <c r="L13" s="55">
        <v>1</v>
      </c>
      <c r="M13" s="45"/>
    </row>
    <row r="14" spans="1:13" ht="20.55" customHeight="1" x14ac:dyDescent="0.2">
      <c r="A14" s="141"/>
      <c r="B14" s="2" t="s">
        <v>53</v>
      </c>
      <c r="C14" s="39"/>
      <c r="D14" s="40"/>
      <c r="E14" s="41"/>
      <c r="F14" s="40"/>
      <c r="G14" s="46"/>
      <c r="H14" s="44">
        <v>0.5</v>
      </c>
      <c r="I14" s="90"/>
      <c r="J14" s="41"/>
      <c r="K14" s="63"/>
      <c r="L14" s="55"/>
      <c r="M14" s="45"/>
    </row>
    <row r="15" spans="1:13" ht="20.55" customHeight="1" x14ac:dyDescent="0.2">
      <c r="A15" s="141"/>
      <c r="B15" s="2" t="s">
        <v>33</v>
      </c>
      <c r="C15" s="39"/>
      <c r="D15" s="41"/>
      <c r="E15" s="41"/>
      <c r="F15" s="40"/>
      <c r="G15" s="42">
        <v>20000</v>
      </c>
      <c r="H15" s="41"/>
      <c r="I15" s="90" t="str">
        <f>IF(F15="","",ROUNDDOWN(F15*G15,0))</f>
        <v/>
      </c>
      <c r="J15" s="41"/>
      <c r="K15" s="63" t="str">
        <f>I15</f>
        <v/>
      </c>
      <c r="L15" s="55">
        <v>1</v>
      </c>
      <c r="M15" s="45"/>
    </row>
    <row r="16" spans="1:13" ht="20.399999999999999" customHeight="1" x14ac:dyDescent="0.2">
      <c r="A16" s="141"/>
      <c r="B16" s="2" t="s">
        <v>50</v>
      </c>
      <c r="C16" s="39"/>
      <c r="D16" s="41"/>
      <c r="E16" s="40"/>
      <c r="F16" s="40"/>
      <c r="G16" s="46"/>
      <c r="H16" s="44">
        <v>0.5</v>
      </c>
      <c r="I16" s="90" t="str">
        <f>IF(E16="","",ROUNDDOWN(E16*H16,0))</f>
        <v/>
      </c>
      <c r="J16" s="88">
        <v>1000000</v>
      </c>
      <c r="K16" s="63" t="str">
        <f>IF(I16="","",IF(L16="",MIN(I16:J16),ROUNDDOWN(MIN(I16:J16)*L16,0)))</f>
        <v/>
      </c>
      <c r="L16" s="55">
        <v>1</v>
      </c>
      <c r="M16" s="45"/>
    </row>
    <row r="17" spans="1:13" ht="26.4" x14ac:dyDescent="0.2">
      <c r="A17" s="141"/>
      <c r="B17" s="2" t="s">
        <v>34</v>
      </c>
      <c r="C17" s="39"/>
      <c r="D17" s="41"/>
      <c r="E17" s="40"/>
      <c r="F17" s="40"/>
      <c r="G17" s="46"/>
      <c r="H17" s="44">
        <v>0.5</v>
      </c>
      <c r="I17" s="90" t="str">
        <f>IF(E17="","",ROUNDDOWN(E17*H17,0))</f>
        <v/>
      </c>
      <c r="J17" s="88" t="s">
        <v>52</v>
      </c>
      <c r="K17" s="63" t="str">
        <f>IF(I17="","",IF(L17="",MIN(I17:J17),ROUNDDOWN(MIN(I17:J17)*L17,0)))</f>
        <v/>
      </c>
      <c r="L17" s="55">
        <v>1</v>
      </c>
      <c r="M17" s="45"/>
    </row>
    <row r="18" spans="1:13" ht="26.4" customHeight="1" x14ac:dyDescent="0.2">
      <c r="A18" s="141"/>
      <c r="B18" s="2" t="s">
        <v>51</v>
      </c>
      <c r="C18" s="39"/>
      <c r="D18" s="41"/>
      <c r="E18" s="40"/>
      <c r="F18" s="40"/>
      <c r="G18" s="46"/>
      <c r="H18" s="138">
        <v>0.5</v>
      </c>
      <c r="I18" s="90" t="str">
        <f>IF(E18="","",ROUNDDOWN(E18*H18,0))</f>
        <v/>
      </c>
      <c r="J18" s="139" t="s">
        <v>52</v>
      </c>
      <c r="K18" s="63" t="str">
        <f>IF(I18="","",IF(L18="",MIN(I18:J18),ROUNDDOWN(MIN(I18:J18)*L18,0)))</f>
        <v/>
      </c>
      <c r="L18" s="55">
        <v>1</v>
      </c>
      <c r="M18" s="45"/>
    </row>
    <row r="19" spans="1:13" ht="20.55" customHeight="1" x14ac:dyDescent="0.2">
      <c r="A19" s="141"/>
      <c r="B19" s="4" t="s">
        <v>39</v>
      </c>
      <c r="C19" s="48"/>
      <c r="D19" s="40"/>
      <c r="E19" s="41"/>
      <c r="F19" s="41"/>
      <c r="G19" s="42" t="s">
        <v>41</v>
      </c>
      <c r="H19" s="41"/>
      <c r="I19" s="90" t="str">
        <f>IF(D19="","",ROUNDDOWN(D19*G19,0))</f>
        <v/>
      </c>
      <c r="J19" s="41"/>
      <c r="K19" s="63" t="str">
        <f>I19</f>
        <v/>
      </c>
      <c r="L19" s="55">
        <v>1</v>
      </c>
      <c r="M19" s="45"/>
    </row>
    <row r="20" spans="1:13" ht="20.55" customHeight="1" x14ac:dyDescent="0.2">
      <c r="A20" s="141"/>
      <c r="B20" s="4" t="s">
        <v>35</v>
      </c>
      <c r="C20" s="48"/>
      <c r="D20" s="41"/>
      <c r="E20" s="41"/>
      <c r="F20" s="49"/>
      <c r="G20" s="42">
        <v>1000</v>
      </c>
      <c r="H20" s="41"/>
      <c r="I20" s="90" t="str">
        <f>IF(F20="","",ROUNDDOWN(F20*G20,0))</f>
        <v/>
      </c>
      <c r="J20" s="41"/>
      <c r="K20" s="63" t="str">
        <f>I20</f>
        <v/>
      </c>
      <c r="L20" s="55">
        <v>1</v>
      </c>
      <c r="M20" s="45"/>
    </row>
    <row r="21" spans="1:13" ht="20.55" customHeight="1" x14ac:dyDescent="0.2">
      <c r="A21" s="141"/>
      <c r="B21" s="4" t="s">
        <v>36</v>
      </c>
      <c r="C21" s="48"/>
      <c r="D21" s="41"/>
      <c r="E21" s="40"/>
      <c r="F21" s="41"/>
      <c r="G21" s="46"/>
      <c r="H21" s="44">
        <v>0.5</v>
      </c>
      <c r="I21" s="90" t="str">
        <f>IF(E21="","",ROUNDDOWN(E21*H21,0))</f>
        <v/>
      </c>
      <c r="J21" s="88">
        <v>100000</v>
      </c>
      <c r="K21" s="63" t="str">
        <f>I21</f>
        <v/>
      </c>
      <c r="L21" s="55">
        <v>1</v>
      </c>
      <c r="M21" s="45"/>
    </row>
    <row r="22" spans="1:13" ht="20.55" customHeight="1" x14ac:dyDescent="0.2">
      <c r="A22" s="141"/>
      <c r="B22" s="4" t="s">
        <v>40</v>
      </c>
      <c r="C22" s="48"/>
      <c r="D22" s="41"/>
      <c r="E22" s="41"/>
      <c r="F22" s="40"/>
      <c r="G22" s="46"/>
      <c r="H22" s="87"/>
      <c r="I22" s="90" t="str">
        <f>IF(E22="","",ROUNDDOWN(E22*H22,0))</f>
        <v/>
      </c>
      <c r="J22" s="11">
        <v>200000</v>
      </c>
      <c r="K22" s="63"/>
      <c r="L22" s="55">
        <v>1</v>
      </c>
      <c r="M22" s="45"/>
    </row>
    <row r="23" spans="1:13" ht="20.55" customHeight="1" x14ac:dyDescent="0.2">
      <c r="A23" s="141"/>
      <c r="B23" s="2" t="s">
        <v>37</v>
      </c>
      <c r="C23" s="39"/>
      <c r="D23" s="41"/>
      <c r="E23" s="40"/>
      <c r="F23" s="41"/>
      <c r="G23" s="46"/>
      <c r="H23" s="44">
        <v>0.5</v>
      </c>
      <c r="I23" s="90" t="str">
        <f>IF(E23="","",ROUNDDOWN(E23*H23,0))</f>
        <v/>
      </c>
      <c r="J23" s="11">
        <v>500000</v>
      </c>
      <c r="K23" s="63" t="str">
        <f>IF(I23="","",IF(L23="",MIN(I23:J23),ROUNDDOWN(MIN(I23:J23)*L23,0)))</f>
        <v/>
      </c>
      <c r="L23" s="55">
        <v>1</v>
      </c>
      <c r="M23" s="45"/>
    </row>
    <row r="24" spans="1:13" ht="20.55" customHeight="1" x14ac:dyDescent="0.2">
      <c r="A24" s="141"/>
      <c r="B24" s="4" t="s">
        <v>38</v>
      </c>
      <c r="C24" s="72"/>
      <c r="D24" s="66"/>
      <c r="E24" s="49"/>
      <c r="F24" s="66"/>
      <c r="G24" s="67"/>
      <c r="H24" s="68">
        <v>0.5</v>
      </c>
      <c r="I24" s="91" t="str">
        <f>IF(E24="","",ROUNDDOWN(E24*H24,0))</f>
        <v/>
      </c>
      <c r="J24" s="69">
        <v>500000</v>
      </c>
      <c r="K24" s="70" t="str">
        <f>IF(I24="","",IF(L24="",MIN(I24:J24),ROUNDDOWN(MIN(I24:J24)*L24,0)))</f>
        <v/>
      </c>
      <c r="L24" s="55">
        <v>1</v>
      </c>
      <c r="M24" s="71"/>
    </row>
    <row r="25" spans="1:13" ht="20.55" customHeight="1" x14ac:dyDescent="0.2">
      <c r="A25" s="141"/>
      <c r="B25" s="2" t="s">
        <v>60</v>
      </c>
      <c r="C25" s="50"/>
      <c r="D25" s="41"/>
      <c r="E25" s="41"/>
      <c r="F25" s="40"/>
      <c r="G25" s="42">
        <v>20000</v>
      </c>
      <c r="H25" s="87"/>
      <c r="I25" s="90">
        <f>F25*G25</f>
        <v>0</v>
      </c>
      <c r="J25" s="89"/>
      <c r="K25" s="63">
        <f>I25*L25</f>
        <v>0</v>
      </c>
      <c r="L25" s="55">
        <v>1</v>
      </c>
      <c r="M25" s="45"/>
    </row>
    <row r="26" spans="1:13" ht="20.55" customHeight="1" x14ac:dyDescent="0.2">
      <c r="A26" s="141"/>
      <c r="B26" s="94" t="s">
        <v>81</v>
      </c>
      <c r="C26" s="95"/>
      <c r="D26" s="96"/>
      <c r="E26" s="41"/>
      <c r="F26" s="97"/>
      <c r="G26" s="98" t="s">
        <v>65</v>
      </c>
      <c r="H26" s="99"/>
      <c r="I26" s="91"/>
      <c r="J26" s="100"/>
      <c r="K26" s="101"/>
      <c r="L26" s="102"/>
      <c r="M26" s="103"/>
    </row>
    <row r="27" spans="1:13" ht="25.8" customHeight="1" thickBot="1" x14ac:dyDescent="0.25">
      <c r="A27" s="143"/>
      <c r="B27" s="73" t="s">
        <v>70</v>
      </c>
      <c r="C27" s="104"/>
      <c r="D27" s="105"/>
      <c r="E27" s="106"/>
      <c r="F27" s="105"/>
      <c r="G27" s="112"/>
      <c r="H27" s="114">
        <v>0.5</v>
      </c>
      <c r="I27" s="92">
        <f>F27*G27</f>
        <v>0</v>
      </c>
      <c r="J27" s="113" t="s">
        <v>71</v>
      </c>
      <c r="K27" s="107">
        <f>I27*L27</f>
        <v>0</v>
      </c>
      <c r="L27" s="108">
        <v>1</v>
      </c>
      <c r="M27" s="109"/>
    </row>
    <row r="28" spans="1:13" ht="21.9" customHeight="1" thickTop="1" thickBot="1" x14ac:dyDescent="0.25">
      <c r="A28" s="144" t="s">
        <v>15</v>
      </c>
      <c r="B28" s="145"/>
      <c r="C28" s="145"/>
      <c r="D28" s="145"/>
      <c r="E28" s="145"/>
      <c r="F28" s="145"/>
      <c r="G28" s="145"/>
      <c r="H28" s="145"/>
      <c r="I28" s="145"/>
      <c r="J28" s="146"/>
      <c r="K28" s="5">
        <f>SUM(K7:K27)</f>
        <v>0</v>
      </c>
      <c r="L28" s="38"/>
      <c r="M28" s="6"/>
    </row>
    <row r="30" spans="1:13" x14ac:dyDescent="0.2">
      <c r="A30" t="s">
        <v>16</v>
      </c>
    </row>
  </sheetData>
  <mergeCells count="11">
    <mergeCell ref="A7:A9"/>
    <mergeCell ref="A28:J28"/>
    <mergeCell ref="A2:M2"/>
    <mergeCell ref="I3:M3"/>
    <mergeCell ref="A5:A6"/>
    <mergeCell ref="B5:B6"/>
    <mergeCell ref="C5:C6"/>
    <mergeCell ref="G5:G6"/>
    <mergeCell ref="H5:H6"/>
    <mergeCell ref="M5:M6"/>
    <mergeCell ref="A10:A2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補助金調書 (印刷用)</vt:lpstr>
      <vt:lpstr>補助金調書 (記載例溶け込み) </vt:lpstr>
      <vt:lpstr>補助金調書 (溶け込み)</vt:lpstr>
      <vt:lpstr>'補助金調書 (記載例溶け込み) '!Print_Area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田中　一葉</cp:lastModifiedBy>
  <cp:lastPrinted>2024-03-01T03:24:48Z</cp:lastPrinted>
  <dcterms:created xsi:type="dcterms:W3CDTF">2015-01-23T06:44:27Z</dcterms:created>
  <dcterms:modified xsi:type="dcterms:W3CDTF">2025-03-13T07:03:13Z</dcterms:modified>
</cp:coreProperties>
</file>