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検討◆\最新情報\介護保険最新情報vol.1133 計画書・実績報告書差し替え（230317昼）\"/>
    </mc:Choice>
  </mc:AlternateContent>
  <xr:revisionPtr revIDLastSave="0" documentId="13_ncr:1_{4926AA48-191A-4807-A768-A7700F65000F}" xr6:coauthVersionLast="46" xr6:coauthVersionMax="46" xr10:uidLastSave="{00000000-0000-0000-0000-000000000000}"/>
  <bookViews>
    <workbookView xWindow="28905" yWindow="840" windowWidth="28800" windowHeight="14565"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CCF7443A-6678-4E69-B096-B635F104101F}">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<sst xmlns="http://schemas.openxmlformats.org/spreadsheetml/2006/main" count="367" uniqueCount="289">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</sst>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4.xml" />
  <Relationship Id="rId13" Type="http://schemas.openxmlformats.org/officeDocument/2006/relationships/sheetMetadata" Target="metadata.xml" />
  <Relationship Id="rId3" Type="http://schemas.openxmlformats.org/officeDocument/2006/relationships/worksheet" Target="worksheets/sheet3.xml" />
  <Relationship Id="rId7" Type="http://schemas.openxmlformats.org/officeDocument/2006/relationships/externalLink" Target="externalLinks/externalLink3.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2.xml" />
  <Relationship Id="rId11" Type="http://schemas.openxmlformats.org/officeDocument/2006/relationships/styles" Target="styles.xml" />
  <Relationship Id="rId5" Type="http://schemas.openxmlformats.org/officeDocument/2006/relationships/externalLink" Target="externalLinks/externalLink1.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externalLink" Target="externalLinks/externalLink5.xml" />
  <Relationship Id="rId14" Type="http://schemas.openxmlformats.org/officeDocument/2006/relationships/calcChain" Target="calcChain.xml" />
</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78213" y="689878"/>
          <a:ext cx="4096430" cy="888551"/>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7394" y="1492704"/>
          <a:ext cx="10067341" cy="138048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2.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omments" Target="../comments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2.v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topLeftCell="A4" zoomScale="70" zoomScaleNormal="100" zoomScaleSheetLayoutView="70" workbookViewId="0">
      <selection activeCell="C68" sqref="C68:L68"/>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280</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281</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33" t="s">
        <v>212</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250</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400" t="s">
        <v>46</v>
      </c>
      <c r="D39" s="400"/>
      <c r="E39" s="400"/>
      <c r="F39" s="400"/>
      <c r="G39" s="400"/>
      <c r="H39" s="400"/>
      <c r="I39" s="400"/>
      <c r="J39" s="400"/>
      <c r="K39" s="400"/>
      <c r="L39" s="401"/>
      <c r="M39" s="402"/>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c r="D53" s="431"/>
      <c r="E53" s="431"/>
      <c r="F53" s="431"/>
      <c r="G53" s="431"/>
      <c r="H53" s="431"/>
      <c r="I53" s="431"/>
      <c r="J53" s="431"/>
      <c r="K53" s="431"/>
      <c r="L53" s="432"/>
      <c r="M53" s="421"/>
      <c r="N53" s="422"/>
      <c r="O53" s="422"/>
      <c r="P53" s="422"/>
      <c r="Q53" s="423"/>
      <c r="R53" s="424"/>
      <c r="S53" s="425"/>
      <c r="T53" s="425"/>
      <c r="U53" s="425"/>
      <c r="V53" s="426"/>
      <c r="W53" s="10"/>
      <c r="X53" s="11"/>
      <c r="Y53" s="12"/>
      <c r="Z53" s="43"/>
      <c r="AA53" s="44"/>
    </row>
    <row r="54" spans="1:27" ht="38.25" customHeight="1">
      <c r="A54" s="25"/>
      <c r="B54" s="45">
        <f>B53+1</f>
        <v>2</v>
      </c>
      <c r="C54" s="413"/>
      <c r="D54" s="414"/>
      <c r="E54" s="414"/>
      <c r="F54" s="414"/>
      <c r="G54" s="414"/>
      <c r="H54" s="414"/>
      <c r="I54" s="414"/>
      <c r="J54" s="414"/>
      <c r="K54" s="414"/>
      <c r="L54" s="415"/>
      <c r="M54" s="416"/>
      <c r="N54" s="417"/>
      <c r="O54" s="417"/>
      <c r="P54" s="417"/>
      <c r="Q54" s="418"/>
      <c r="R54" s="407"/>
      <c r="S54" s="408"/>
      <c r="T54" s="408"/>
      <c r="U54" s="408"/>
      <c r="V54" s="409"/>
      <c r="W54" s="13"/>
      <c r="X54" s="14"/>
      <c r="Y54" s="15"/>
      <c r="Z54" s="43"/>
      <c r="AA54" s="44"/>
    </row>
    <row r="55" spans="1:27" ht="38.25" customHeight="1">
      <c r="A55" s="25"/>
      <c r="B55" s="45">
        <f t="shared" ref="B55:B118" si="0">B54+1</f>
        <v>3</v>
      </c>
      <c r="C55" s="413"/>
      <c r="D55" s="414"/>
      <c r="E55" s="414"/>
      <c r="F55" s="414"/>
      <c r="G55" s="414"/>
      <c r="H55" s="414"/>
      <c r="I55" s="414"/>
      <c r="J55" s="414"/>
      <c r="K55" s="414"/>
      <c r="L55" s="415"/>
      <c r="M55" s="407"/>
      <c r="N55" s="408"/>
      <c r="O55" s="408"/>
      <c r="P55" s="408"/>
      <c r="Q55" s="409"/>
      <c r="R55" s="407"/>
      <c r="S55" s="408"/>
      <c r="T55" s="408"/>
      <c r="U55" s="408"/>
      <c r="V55" s="409"/>
      <c r="W55" s="13"/>
      <c r="X55" s="14"/>
      <c r="Y55" s="15"/>
      <c r="Z55" s="43"/>
      <c r="AA55" s="44"/>
    </row>
    <row r="56" spans="1:27" ht="38.25" customHeight="1">
      <c r="A56" s="25"/>
      <c r="B56" s="45">
        <f t="shared" si="0"/>
        <v>4</v>
      </c>
      <c r="C56" s="413"/>
      <c r="D56" s="414"/>
      <c r="E56" s="414"/>
      <c r="F56" s="414"/>
      <c r="G56" s="414"/>
      <c r="H56" s="414"/>
      <c r="I56" s="414"/>
      <c r="J56" s="414"/>
      <c r="K56" s="414"/>
      <c r="L56" s="415"/>
      <c r="M56" s="407"/>
      <c r="N56" s="408"/>
      <c r="O56" s="408"/>
      <c r="P56" s="408"/>
      <c r="Q56" s="409"/>
      <c r="R56" s="407"/>
      <c r="S56" s="408"/>
      <c r="T56" s="408"/>
      <c r="U56" s="408"/>
      <c r="V56" s="409"/>
      <c r="W56" s="13"/>
      <c r="X56" s="14"/>
      <c r="Y56" s="15"/>
      <c r="Z56" s="43"/>
      <c r="AA56" s="44"/>
    </row>
    <row r="57" spans="1:27" ht="38.25" customHeight="1">
      <c r="A57" s="25"/>
      <c r="B57" s="45">
        <f t="shared" si="0"/>
        <v>5</v>
      </c>
      <c r="C57" s="413"/>
      <c r="D57" s="414"/>
      <c r="E57" s="414"/>
      <c r="F57" s="414"/>
      <c r="G57" s="414"/>
      <c r="H57" s="414"/>
      <c r="I57" s="414"/>
      <c r="J57" s="414"/>
      <c r="K57" s="414"/>
      <c r="L57" s="415"/>
      <c r="M57" s="407"/>
      <c r="N57" s="408"/>
      <c r="O57" s="408"/>
      <c r="P57" s="408"/>
      <c r="Q57" s="409"/>
      <c r="R57" s="407"/>
      <c r="S57" s="408"/>
      <c r="T57" s="408"/>
      <c r="U57" s="408"/>
      <c r="V57" s="409"/>
      <c r="W57" s="13"/>
      <c r="X57" s="14"/>
      <c r="Y57" s="15"/>
      <c r="Z57" s="43"/>
      <c r="AA57" s="44"/>
    </row>
    <row r="58" spans="1:27" ht="38.25" customHeight="1">
      <c r="A58" s="25"/>
      <c r="B58" s="45">
        <f t="shared" si="0"/>
        <v>6</v>
      </c>
      <c r="C58" s="413"/>
      <c r="D58" s="414"/>
      <c r="E58" s="414"/>
      <c r="F58" s="414"/>
      <c r="G58" s="414"/>
      <c r="H58" s="414"/>
      <c r="I58" s="414"/>
      <c r="J58" s="414"/>
      <c r="K58" s="414"/>
      <c r="L58" s="415"/>
      <c r="M58" s="407"/>
      <c r="N58" s="408"/>
      <c r="O58" s="408"/>
      <c r="P58" s="408"/>
      <c r="Q58" s="409"/>
      <c r="R58" s="407"/>
      <c r="S58" s="408"/>
      <c r="T58" s="408"/>
      <c r="U58" s="408"/>
      <c r="V58" s="409"/>
      <c r="W58" s="13"/>
      <c r="X58" s="14"/>
      <c r="Y58" s="15"/>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zoomScaleNormal="120" zoomScaleSheetLayoutView="100" workbookViewId="0">
      <selection activeCell="D95" sqref="D95:R95"/>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49" t="s">
        <v>33</v>
      </c>
      <c r="Z1" s="649"/>
      <c r="AA1" s="649"/>
      <c r="AB1" s="649"/>
      <c r="AC1" s="649" t="str">
        <f>IF(基本情報入力シート!C32="","",基本情報入力シート!C32)</f>
        <v/>
      </c>
      <c r="AD1" s="649"/>
      <c r="AE1" s="649"/>
      <c r="AF1" s="649"/>
      <c r="AG1" s="649"/>
      <c r="AH1" s="649"/>
      <c r="AI1" s="649"/>
      <c r="AJ1" s="6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71" t="s">
        <v>117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c r="A4" s="67"/>
      <c r="B4" s="69"/>
      <c r="C4" s="69"/>
      <c r="D4" s="69"/>
      <c r="E4" s="69"/>
      <c r="F4" s="69"/>
      <c r="G4" s="69"/>
      <c r="H4" s="69"/>
      <c r="I4" s="69"/>
      <c r="J4" s="69"/>
      <c r="K4" s="69"/>
      <c r="L4" s="69"/>
      <c r="M4" s="69"/>
      <c r="N4" s="69"/>
      <c r="O4" s="69"/>
      <c r="P4" s="69"/>
      <c r="Q4" s="69"/>
      <c r="R4" s="69"/>
      <c r="S4" s="69"/>
      <c r="T4" s="69"/>
      <c r="U4" s="70" t="s">
        <v>118</v>
      </c>
      <c r="V4" s="680"/>
      <c r="W4" s="680"/>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72" t="s">
        <v>40</v>
      </c>
      <c r="B7" s="673"/>
      <c r="C7" s="673"/>
      <c r="D7" s="673"/>
      <c r="E7" s="673"/>
      <c r="F7" s="673"/>
      <c r="G7" s="668" t="str">
        <f>IF(基本情報入力シート!M36="","",基本情報入力シート!M36)</f>
        <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79" customFormat="1" ht="22.5" customHeight="1">
      <c r="A8" s="659" t="s">
        <v>39</v>
      </c>
      <c r="B8" s="660"/>
      <c r="C8" s="660"/>
      <c r="D8" s="660"/>
      <c r="E8" s="660"/>
      <c r="F8" s="660"/>
      <c r="G8" s="674" t="str">
        <f>IF(基本情報入力シート!M37="","",基本情報入力シート!M37)</f>
        <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79" customFormat="1" ht="12.75" customHeight="1">
      <c r="A9" s="653" t="s">
        <v>35</v>
      </c>
      <c r="B9" s="654"/>
      <c r="C9" s="654"/>
      <c r="D9" s="654"/>
      <c r="E9" s="654"/>
      <c r="F9" s="654"/>
      <c r="G9" s="80" t="s">
        <v>1</v>
      </c>
      <c r="H9" s="661" t="str">
        <f>IF(基本情報入力シート!AC38="－","",基本情報入力シート!AC38)</f>
        <v/>
      </c>
      <c r="I9" s="661"/>
      <c r="J9" s="661"/>
      <c r="K9" s="661"/>
      <c r="L9" s="6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55"/>
      <c r="B10" s="656"/>
      <c r="C10" s="656"/>
      <c r="D10" s="656"/>
      <c r="E10" s="656"/>
      <c r="F10" s="656"/>
      <c r="G10" s="677" t="str">
        <f>IF(基本情報入力シート!M39="","",基本情報入力シート!M39)</f>
        <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79" customFormat="1" ht="12" customHeight="1">
      <c r="A11" s="657"/>
      <c r="B11" s="658"/>
      <c r="C11" s="658"/>
      <c r="D11" s="658"/>
      <c r="E11" s="658"/>
      <c r="F11" s="658"/>
      <c r="G11" s="650" t="str">
        <f>IF(基本情報入力シート!M40="","",基本情報入力シート!M40)</f>
        <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79" customFormat="1" ht="15" customHeight="1">
      <c r="A12" s="666" t="s">
        <v>0</v>
      </c>
      <c r="B12" s="667"/>
      <c r="C12" s="667"/>
      <c r="D12" s="667"/>
      <c r="E12" s="667"/>
      <c r="F12" s="667"/>
      <c r="G12" s="668" t="str">
        <f>IF(基本情報入力シート!M43="","",基本情報入力シート!M43)</f>
        <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84"/>
    </row>
    <row r="13" spans="1:45" s="79" customFormat="1" ht="22.5" customHeight="1">
      <c r="A13" s="655" t="s">
        <v>36</v>
      </c>
      <c r="B13" s="656"/>
      <c r="C13" s="656"/>
      <c r="D13" s="656"/>
      <c r="E13" s="656"/>
      <c r="F13" s="656"/>
      <c r="G13" s="650" t="str">
        <f>IF(基本情報入力シート!M44="","",基本情報入力シート!M44)</f>
        <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84"/>
    </row>
    <row r="14" spans="1:45" s="79" customFormat="1" ht="17.25" customHeight="1">
      <c r="A14" s="681" t="s">
        <v>37</v>
      </c>
      <c r="B14" s="681"/>
      <c r="C14" s="681"/>
      <c r="D14" s="681"/>
      <c r="E14" s="681"/>
      <c r="F14" s="681"/>
      <c r="G14" s="665" t="s">
        <v>23</v>
      </c>
      <c r="H14" s="665"/>
      <c r="I14" s="665"/>
      <c r="J14" s="659"/>
      <c r="K14" s="682" t="str">
        <f>IF(基本情報入力シート!M45="","",基本情報入力シート!M45)</f>
        <v/>
      </c>
      <c r="L14" s="682"/>
      <c r="M14" s="682"/>
      <c r="N14" s="682"/>
      <c r="O14" s="682"/>
      <c r="P14" s="682"/>
      <c r="Q14" s="682"/>
      <c r="R14" s="682"/>
      <c r="S14" s="682"/>
      <c r="T14" s="682"/>
      <c r="U14" s="681" t="s">
        <v>38</v>
      </c>
      <c r="V14" s="681"/>
      <c r="W14" s="681"/>
      <c r="X14" s="681"/>
      <c r="Y14" s="682" t="str">
        <f>IF(基本情報入力シート!M46="","",基本情報入力シート!M46)</f>
        <v/>
      </c>
      <c r="Z14" s="682"/>
      <c r="AA14" s="682"/>
      <c r="AB14" s="682"/>
      <c r="AC14" s="682"/>
      <c r="AD14" s="682"/>
      <c r="AE14" s="682"/>
      <c r="AF14" s="682"/>
      <c r="AG14" s="682"/>
      <c r="AH14" s="682"/>
      <c r="AI14" s="682"/>
      <c r="AJ14" s="682"/>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614" t="s">
        <v>234</v>
      </c>
      <c r="D18" s="615"/>
      <c r="E18" s="615"/>
      <c r="F18" s="615"/>
      <c r="G18" s="615"/>
      <c r="H18" s="615"/>
      <c r="I18" s="615"/>
      <c r="J18" s="615"/>
      <c r="K18" s="615"/>
      <c r="L18" s="616"/>
      <c r="M18" s="53"/>
      <c r="N18" s="617" t="s">
        <v>235</v>
      </c>
      <c r="O18" s="618"/>
      <c r="P18" s="618"/>
      <c r="Q18" s="618"/>
      <c r="R18" s="618"/>
      <c r="S18" s="618"/>
      <c r="T18" s="618"/>
      <c r="U18" s="618"/>
      <c r="V18" s="618"/>
      <c r="W18" s="619"/>
      <c r="X18" s="54"/>
      <c r="Y18" s="620" t="s">
        <v>236</v>
      </c>
      <c r="Z18" s="621"/>
      <c r="AA18" s="621"/>
      <c r="AB18" s="621"/>
      <c r="AC18" s="621"/>
      <c r="AD18" s="621"/>
      <c r="AE18" s="621"/>
      <c r="AF18" s="621"/>
      <c r="AG18" s="621"/>
      <c r="AH18" s="621"/>
      <c r="AI18" s="622"/>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223</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570" t="s">
        <v>222</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3" t="s">
        <v>176</v>
      </c>
      <c r="B29" s="624"/>
      <c r="C29" s="624"/>
      <c r="D29" s="624"/>
      <c r="E29" s="624"/>
      <c r="F29" s="624"/>
      <c r="G29" s="624"/>
      <c r="H29" s="624"/>
      <c r="I29" s="624"/>
      <c r="J29" s="624"/>
      <c r="K29" s="624"/>
      <c r="L29" s="624"/>
      <c r="M29" s="624"/>
      <c r="N29" s="624"/>
      <c r="O29" s="624"/>
      <c r="P29" s="624"/>
      <c r="Q29" s="624"/>
      <c r="R29" s="624"/>
      <c r="S29" s="624"/>
      <c r="T29" s="624"/>
      <c r="U29" s="624"/>
      <c r="V29" s="625"/>
      <c r="AG29" s="84"/>
    </row>
    <row r="30" spans="1:73" ht="18" customHeight="1">
      <c r="A30" s="119" t="s">
        <v>25</v>
      </c>
      <c r="B30" s="531" t="s">
        <v>114</v>
      </c>
      <c r="C30" s="531"/>
      <c r="D30" s="630" t="str">
        <f>IF(V4=0,"",V4)</f>
        <v/>
      </c>
      <c r="E30" s="630"/>
      <c r="F30" s="120" t="s">
        <v>115</v>
      </c>
      <c r="G30" s="121"/>
      <c r="H30" s="121"/>
      <c r="I30" s="121"/>
      <c r="J30" s="121"/>
      <c r="K30" s="121"/>
      <c r="L30" s="121"/>
      <c r="M30" s="121"/>
      <c r="N30" s="121"/>
      <c r="O30" s="122"/>
      <c r="P30" s="662">
        <f>P35+W35+AD35</f>
        <v>0</v>
      </c>
      <c r="Q30" s="663"/>
      <c r="R30" s="663"/>
      <c r="S30" s="663"/>
      <c r="T30" s="663"/>
      <c r="U30" s="664"/>
      <c r="V30" s="123" t="s">
        <v>4</v>
      </c>
    </row>
    <row r="31" spans="1:73" ht="30.75" customHeight="1">
      <c r="A31" s="119" t="s">
        <v>26</v>
      </c>
      <c r="B31" s="602" t="s">
        <v>237</v>
      </c>
      <c r="C31" s="603"/>
      <c r="D31" s="603"/>
      <c r="E31" s="603"/>
      <c r="F31" s="603"/>
      <c r="G31" s="603"/>
      <c r="H31" s="603"/>
      <c r="I31" s="603"/>
      <c r="J31" s="603"/>
      <c r="K31" s="603"/>
      <c r="L31" s="603"/>
      <c r="M31" s="603"/>
      <c r="N31" s="603"/>
      <c r="O31" s="626"/>
      <c r="P31" s="627">
        <f>P36+W36+AD36</f>
        <v>0</v>
      </c>
      <c r="Q31" s="628"/>
      <c r="R31" s="628"/>
      <c r="S31" s="628"/>
      <c r="T31" s="628"/>
      <c r="U31" s="62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
      </c>
      <c r="W34" s="634" t="s">
        <v>112</v>
      </c>
      <c r="X34" s="577"/>
      <c r="Y34" s="577"/>
      <c r="Z34" s="577"/>
      <c r="AA34" s="577"/>
      <c r="AB34" s="578"/>
      <c r="AC34" s="128" t="str">
        <f>IF(W35="","",IF(W36="","",IF(W36&gt;=W35,"○","☓")))</f>
        <v>○</v>
      </c>
      <c r="AD34" s="634" t="s">
        <v>113</v>
      </c>
      <c r="AE34" s="577"/>
      <c r="AF34" s="577"/>
      <c r="AG34" s="577"/>
      <c r="AH34" s="577"/>
      <c r="AI34" s="578"/>
      <c r="AJ34" s="128" t="str">
        <f>IF(AD35="","",IF(AD36="","",IF(AD36&gt;=AD35,"○","☓")))</f>
        <v>○</v>
      </c>
      <c r="AL34" s="459" t="s">
        <v>252</v>
      </c>
      <c r="AM34" s="459"/>
      <c r="AN34" s="459"/>
      <c r="AO34" s="459"/>
      <c r="AP34" s="459"/>
      <c r="AQ34" s="459"/>
      <c r="AR34" s="459"/>
      <c r="AS34" s="459"/>
      <c r="AT34" s="459"/>
      <c r="AU34" s="459"/>
      <c r="AV34" s="460"/>
    </row>
    <row r="35" spans="1:48" ht="18" customHeight="1" thickBot="1">
      <c r="A35" s="119" t="s">
        <v>25</v>
      </c>
      <c r="B35" s="531" t="s">
        <v>114</v>
      </c>
      <c r="C35" s="531"/>
      <c r="D35" s="630" t="str">
        <f>IF(V4=0,"",V4)</f>
        <v/>
      </c>
      <c r="E35" s="630"/>
      <c r="F35" s="612" t="s">
        <v>181</v>
      </c>
      <c r="G35" s="612"/>
      <c r="H35" s="612"/>
      <c r="I35" s="612"/>
      <c r="J35" s="612"/>
      <c r="K35" s="612"/>
      <c r="L35" s="612"/>
      <c r="M35" s="612"/>
      <c r="N35" s="612"/>
      <c r="O35" s="613"/>
      <c r="P35" s="571">
        <f>IF('別紙様式3-2'!P7="","",'別紙様式3-2'!P7)</f>
        <v>0</v>
      </c>
      <c r="Q35" s="572"/>
      <c r="R35" s="572"/>
      <c r="S35" s="572"/>
      <c r="T35" s="572"/>
      <c r="U35" s="572"/>
      <c r="V35" s="129" t="s">
        <v>4</v>
      </c>
      <c r="W35" s="571">
        <f>IF('別紙様式3-2'!P8="","",'別紙様式3-2'!P8)</f>
        <v>0</v>
      </c>
      <c r="X35" s="572"/>
      <c r="Y35" s="572"/>
      <c r="Z35" s="572"/>
      <c r="AA35" s="572"/>
      <c r="AB35" s="572"/>
      <c r="AC35" s="129" t="s">
        <v>4</v>
      </c>
      <c r="AD35" s="571">
        <f>IF('別紙様式3-2'!P9="","",'別紙様式3-2'!P9)</f>
        <v>0</v>
      </c>
      <c r="AE35" s="572"/>
      <c r="AF35" s="572"/>
      <c r="AG35" s="572"/>
      <c r="AH35" s="572"/>
      <c r="AI35" s="572"/>
      <c r="AJ35" s="130" t="s">
        <v>4</v>
      </c>
    </row>
    <row r="36" spans="1:48" ht="30" customHeight="1" thickBot="1">
      <c r="A36" s="119" t="s">
        <v>26</v>
      </c>
      <c r="B36" s="602" t="s">
        <v>238</v>
      </c>
      <c r="C36" s="603"/>
      <c r="D36" s="603"/>
      <c r="E36" s="603"/>
      <c r="F36" s="603"/>
      <c r="G36" s="603"/>
      <c r="H36" s="603"/>
      <c r="I36" s="603"/>
      <c r="J36" s="603"/>
      <c r="K36" s="603"/>
      <c r="L36" s="603"/>
      <c r="M36" s="603"/>
      <c r="N36" s="603"/>
      <c r="O36" s="603"/>
      <c r="P36" s="709"/>
      <c r="Q36" s="710"/>
      <c r="R36" s="710"/>
      <c r="S36" s="710"/>
      <c r="T36" s="710"/>
      <c r="U36" s="711"/>
      <c r="V36" s="131" t="s">
        <v>4</v>
      </c>
      <c r="W36" s="627">
        <f>IFERROR(S76+Y76+AE76,"")</f>
        <v>0</v>
      </c>
      <c r="X36" s="628"/>
      <c r="Y36" s="628"/>
      <c r="Z36" s="628"/>
      <c r="AA36" s="628"/>
      <c r="AB36" s="629"/>
      <c r="AC36" s="132" t="s">
        <v>4</v>
      </c>
      <c r="AD36" s="627">
        <f>IFERROR(S94+S96,"")</f>
        <v>0</v>
      </c>
      <c r="AE36" s="628"/>
      <c r="AF36" s="628"/>
      <c r="AG36" s="628"/>
      <c r="AH36" s="628"/>
      <c r="AI36" s="62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30" t="s">
        <v>114</v>
      </c>
      <c r="C39" s="530"/>
      <c r="D39" s="607" t="str">
        <f>IF(V4=0,"",V4)</f>
        <v/>
      </c>
      <c r="E39" s="607"/>
      <c r="F39" s="600" t="s">
        <v>135</v>
      </c>
      <c r="G39" s="600"/>
      <c r="H39" s="600"/>
      <c r="I39" s="600"/>
      <c r="J39" s="600"/>
      <c r="K39" s="600"/>
      <c r="L39" s="600"/>
      <c r="M39" s="600"/>
      <c r="N39" s="600"/>
      <c r="O39" s="601"/>
      <c r="P39" s="631">
        <f>P40-P41</f>
        <v>0</v>
      </c>
      <c r="Q39" s="632"/>
      <c r="R39" s="632"/>
      <c r="S39" s="632"/>
      <c r="T39" s="632"/>
      <c r="U39" s="633"/>
      <c r="V39" s="123" t="s">
        <v>4</v>
      </c>
      <c r="W39" s="141" t="s">
        <v>174</v>
      </c>
      <c r="X39" s="646" t="str">
        <f>IF(P42="","",IF(P39="","",IF(P39&gt;=P42,"○","☓")))</f>
        <v>○</v>
      </c>
      <c r="Y39" s="712" t="s">
        <v>163</v>
      </c>
      <c r="Z39" s="136"/>
      <c r="AA39" s="136"/>
      <c r="AB39" s="136"/>
      <c r="AC39" s="138"/>
      <c r="AD39" s="136"/>
      <c r="AE39" s="136"/>
      <c r="AF39" s="136"/>
      <c r="AG39" s="136"/>
      <c r="AH39" s="136"/>
      <c r="AI39" s="136"/>
      <c r="AJ39" s="139"/>
      <c r="AL39" s="535" t="s">
        <v>251</v>
      </c>
      <c r="AM39" s="536"/>
      <c r="AN39" s="536"/>
      <c r="AO39" s="536"/>
      <c r="AP39" s="536"/>
      <c r="AQ39" s="536"/>
      <c r="AR39" s="536"/>
      <c r="AS39" s="536"/>
      <c r="AT39" s="536"/>
      <c r="AU39" s="536"/>
      <c r="AV39" s="537"/>
    </row>
    <row r="40" spans="1:48" ht="18.75" customHeight="1" thickBot="1">
      <c r="A40" s="579"/>
      <c r="B40" s="637" t="s">
        <v>182</v>
      </c>
      <c r="C40" s="637"/>
      <c r="D40" s="637"/>
      <c r="E40" s="637"/>
      <c r="F40" s="637"/>
      <c r="G40" s="637"/>
      <c r="H40" s="637"/>
      <c r="I40" s="637"/>
      <c r="J40" s="637"/>
      <c r="K40" s="637"/>
      <c r="L40" s="637"/>
      <c r="M40" s="637"/>
      <c r="N40" s="637"/>
      <c r="O40" s="638"/>
      <c r="P40" s="641"/>
      <c r="Q40" s="642"/>
      <c r="R40" s="642"/>
      <c r="S40" s="642"/>
      <c r="T40" s="642"/>
      <c r="U40" s="643"/>
      <c r="V40" s="123" t="s">
        <v>4</v>
      </c>
      <c r="W40" s="141"/>
      <c r="X40" s="647"/>
      <c r="Y40" s="712"/>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c r="A41" s="580"/>
      <c r="B41" s="639" t="s">
        <v>183</v>
      </c>
      <c r="C41" s="639"/>
      <c r="D41" s="639"/>
      <c r="E41" s="639"/>
      <c r="F41" s="639"/>
      <c r="G41" s="639"/>
      <c r="H41" s="639"/>
      <c r="I41" s="639"/>
      <c r="J41" s="639"/>
      <c r="K41" s="639"/>
      <c r="L41" s="639"/>
      <c r="M41" s="639"/>
      <c r="N41" s="639"/>
      <c r="O41" s="640"/>
      <c r="P41" s="644">
        <f>P31</f>
        <v>0</v>
      </c>
      <c r="Q41" s="645"/>
      <c r="R41" s="645"/>
      <c r="S41" s="645"/>
      <c r="T41" s="645"/>
      <c r="U41" s="645"/>
      <c r="V41" s="142" t="s">
        <v>4</v>
      </c>
      <c r="W41" s="141"/>
      <c r="X41" s="647"/>
      <c r="Y41" s="712"/>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c r="A42" s="140" t="s">
        <v>26</v>
      </c>
      <c r="B42" s="635" t="s">
        <v>239</v>
      </c>
      <c r="C42" s="636"/>
      <c r="D42" s="636"/>
      <c r="E42" s="636"/>
      <c r="F42" s="636"/>
      <c r="G42" s="636"/>
      <c r="H42" s="636"/>
      <c r="I42" s="636"/>
      <c r="J42" s="636"/>
      <c r="K42" s="636"/>
      <c r="L42" s="636"/>
      <c r="M42" s="636"/>
      <c r="N42" s="636"/>
      <c r="O42" s="636"/>
      <c r="P42" s="631">
        <f>P43-P44-P45-P46-P47</f>
        <v>0</v>
      </c>
      <c r="Q42" s="632"/>
      <c r="R42" s="632"/>
      <c r="S42" s="632"/>
      <c r="T42" s="632"/>
      <c r="U42" s="633"/>
      <c r="V42" s="143" t="s">
        <v>4</v>
      </c>
      <c r="W42" s="141" t="s">
        <v>174</v>
      </c>
      <c r="X42" s="648"/>
      <c r="Y42" s="712"/>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c r="A43" s="588"/>
      <c r="B43" s="638" t="s">
        <v>130</v>
      </c>
      <c r="C43" s="713"/>
      <c r="D43" s="713"/>
      <c r="E43" s="713"/>
      <c r="F43" s="713"/>
      <c r="G43" s="713"/>
      <c r="H43" s="713"/>
      <c r="I43" s="713"/>
      <c r="J43" s="713"/>
      <c r="K43" s="713"/>
      <c r="L43" s="713"/>
      <c r="M43" s="713"/>
      <c r="N43" s="713"/>
      <c r="O43" s="714"/>
      <c r="P43" s="594"/>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c r="A44" s="589"/>
      <c r="B44" s="638" t="s">
        <v>131</v>
      </c>
      <c r="C44" s="713"/>
      <c r="D44" s="713"/>
      <c r="E44" s="713"/>
      <c r="F44" s="713"/>
      <c r="G44" s="713"/>
      <c r="H44" s="713"/>
      <c r="I44" s="713"/>
      <c r="J44" s="713"/>
      <c r="K44" s="713"/>
      <c r="L44" s="713"/>
      <c r="M44" s="713"/>
      <c r="N44" s="713"/>
      <c r="O44" s="714"/>
      <c r="P44" s="594"/>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c r="A45" s="589"/>
      <c r="B45" s="638" t="s">
        <v>132</v>
      </c>
      <c r="C45" s="713"/>
      <c r="D45" s="713"/>
      <c r="E45" s="713"/>
      <c r="F45" s="713"/>
      <c r="G45" s="713"/>
      <c r="H45" s="713"/>
      <c r="I45" s="713"/>
      <c r="J45" s="713"/>
      <c r="K45" s="713"/>
      <c r="L45" s="713"/>
      <c r="M45" s="713"/>
      <c r="N45" s="713"/>
      <c r="O45" s="714"/>
      <c r="P45" s="594"/>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c r="A46" s="589"/>
      <c r="B46" s="597" t="s">
        <v>133</v>
      </c>
      <c r="C46" s="598"/>
      <c r="D46" s="598"/>
      <c r="E46" s="598"/>
      <c r="F46" s="598"/>
      <c r="G46" s="598"/>
      <c r="H46" s="598"/>
      <c r="I46" s="598"/>
      <c r="J46" s="598"/>
      <c r="K46" s="598"/>
      <c r="L46" s="598"/>
      <c r="M46" s="598"/>
      <c r="N46" s="598"/>
      <c r="O46" s="599"/>
      <c r="P46" s="594"/>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c r="A47" s="590"/>
      <c r="B47" s="591" t="s">
        <v>134</v>
      </c>
      <c r="C47" s="592"/>
      <c r="D47" s="592"/>
      <c r="E47" s="592"/>
      <c r="F47" s="592"/>
      <c r="G47" s="592"/>
      <c r="H47" s="592"/>
      <c r="I47" s="592"/>
      <c r="J47" s="592"/>
      <c r="K47" s="592"/>
      <c r="L47" s="592"/>
      <c r="M47" s="592"/>
      <c r="N47" s="592"/>
      <c r="O47" s="593"/>
      <c r="P47" s="594"/>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87" t="s">
        <v>211</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3.25" customHeight="1">
      <c r="A51" s="146" t="s">
        <v>120</v>
      </c>
      <c r="B51" s="587" t="s">
        <v>286</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45.75" customHeight="1">
      <c r="A52" s="146" t="s">
        <v>121</v>
      </c>
      <c r="B52" s="587" t="s">
        <v>192</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3.75" customHeight="1">
      <c r="A53" s="147" t="s">
        <v>120</v>
      </c>
      <c r="B53" s="570" t="s">
        <v>208</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c r="A54" s="147" t="s">
        <v>120</v>
      </c>
      <c r="B54" s="570" t="s">
        <v>285</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4" t="s">
        <v>152</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c r="A59" s="584" t="s">
        <v>153</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79"/>
      <c r="AS59" s="94"/>
    </row>
    <row r="60" spans="1:50" ht="24" customHeight="1">
      <c r="A60" s="456" t="s">
        <v>209</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456" t="s">
        <v>282</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456" t="s">
        <v>274</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226</v>
      </c>
      <c r="B66" s="456" t="s">
        <v>275</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227</v>
      </c>
      <c r="B67" s="456" t="s">
        <v>230</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228</v>
      </c>
      <c r="B68" s="456" t="s">
        <v>240</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456" t="s">
        <v>288</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241</v>
      </c>
      <c r="B74" s="481"/>
      <c r="C74" s="481"/>
      <c r="D74" s="481"/>
      <c r="E74" s="481"/>
      <c r="F74" s="481"/>
      <c r="G74" s="481"/>
      <c r="H74" s="481"/>
      <c r="I74" s="481"/>
      <c r="J74" s="481"/>
      <c r="K74" s="481"/>
      <c r="L74" s="481"/>
      <c r="M74" s="481"/>
      <c r="N74" s="481"/>
      <c r="O74" s="481"/>
      <c r="P74" s="481"/>
      <c r="Q74" s="481"/>
      <c r="R74" s="481"/>
      <c r="S74" s="478" t="b">
        <v>0</v>
      </c>
      <c r="T74" s="479"/>
      <c r="U74" s="479"/>
      <c r="V74" s="479"/>
      <c r="W74" s="479"/>
      <c r="X74" s="55"/>
      <c r="Y74" s="477" t="b">
        <v>0</v>
      </c>
      <c r="Z74" s="477"/>
      <c r="AA74" s="477"/>
      <c r="AB74" s="477"/>
      <c r="AC74" s="477"/>
      <c r="AD74" s="56"/>
      <c r="AE74" s="477" t="b">
        <v>0</v>
      </c>
      <c r="AF74" s="477"/>
      <c r="AG74" s="477"/>
      <c r="AH74" s="477"/>
      <c r="AI74" s="608"/>
      <c r="AJ74" s="176" t="str">
        <f>IF(M18="○", IF(OR(AND(NOT(S74),NOT(Y74),AE74),AND(NOT(S74),NOT(Y74),NOT(AE74))),"×","○"),"")</f>
        <v/>
      </c>
      <c r="AK74" s="464"/>
      <c r="AL74" s="458" t="s">
        <v>196</v>
      </c>
      <c r="AM74" s="465"/>
      <c r="AN74" s="465"/>
      <c r="AO74" s="465"/>
      <c r="AP74" s="465"/>
      <c r="AQ74" s="465"/>
      <c r="AR74" s="465"/>
      <c r="AS74" s="465"/>
      <c r="AT74" s="465"/>
      <c r="AU74" s="465"/>
      <c r="AV74" s="466"/>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561"/>
      <c r="T75" s="541"/>
      <c r="U75" s="541"/>
      <c r="V75" s="541"/>
      <c r="W75" s="541"/>
      <c r="X75" s="57" t="s">
        <v>136</v>
      </c>
      <c r="Y75" s="541"/>
      <c r="Z75" s="541"/>
      <c r="AA75" s="541"/>
      <c r="AB75" s="541"/>
      <c r="AC75" s="541"/>
      <c r="AD75" s="57" t="s">
        <v>136</v>
      </c>
      <c r="AE75" s="541"/>
      <c r="AF75" s="541"/>
      <c r="AG75" s="541"/>
      <c r="AH75" s="541"/>
      <c r="AI75" s="541"/>
      <c r="AJ75" s="181" t="s">
        <v>5</v>
      </c>
      <c r="AK75" s="464"/>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542"/>
      <c r="T76" s="543"/>
      <c r="U76" s="543"/>
      <c r="V76" s="543"/>
      <c r="W76" s="543"/>
      <c r="X76" s="58" t="s">
        <v>4</v>
      </c>
      <c r="Y76" s="551"/>
      <c r="Z76" s="551"/>
      <c r="AA76" s="551"/>
      <c r="AB76" s="551"/>
      <c r="AC76" s="551"/>
      <c r="AD76" s="58" t="s">
        <v>140</v>
      </c>
      <c r="AE76" s="543"/>
      <c r="AF76" s="543"/>
      <c r="AG76" s="543"/>
      <c r="AH76" s="543"/>
      <c r="AI76" s="543"/>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558" t="e">
        <f>S76/(S75*12)</f>
        <v>#DIV/0!</v>
      </c>
      <c r="T77" s="559"/>
      <c r="U77" s="559"/>
      <c r="V77" s="559"/>
      <c r="W77" s="560"/>
      <c r="X77" s="191" t="s">
        <v>140</v>
      </c>
      <c r="Y77" s="559" t="e">
        <f>Y76/(Y75*12)</f>
        <v>#DIV/0!</v>
      </c>
      <c r="Z77" s="559"/>
      <c r="AA77" s="559"/>
      <c r="AB77" s="559"/>
      <c r="AC77" s="560"/>
      <c r="AD77" s="191" t="s">
        <v>140</v>
      </c>
      <c r="AE77" s="559" t="e">
        <f>AE76/(AE75*12)</f>
        <v>#DIV/0!</v>
      </c>
      <c r="AF77" s="559"/>
      <c r="AG77" s="559"/>
      <c r="AH77" s="559"/>
      <c r="AI77" s="560"/>
      <c r="AJ77" s="192" t="s">
        <v>140</v>
      </c>
      <c r="AK77" s="482" t="s">
        <v>254</v>
      </c>
    </row>
    <row r="78" spans="1:50" s="79" customFormat="1" ht="15.75" customHeight="1" thickBot="1">
      <c r="A78" s="562" t="s">
        <v>171</v>
      </c>
      <c r="B78" s="563"/>
      <c r="C78" s="563"/>
      <c r="D78" s="563"/>
      <c r="E78" s="563"/>
      <c r="F78" s="563"/>
      <c r="G78" s="563"/>
      <c r="H78" s="563"/>
      <c r="I78" s="563"/>
      <c r="J78" s="563"/>
      <c r="K78" s="563"/>
      <c r="L78" s="563"/>
      <c r="M78" s="563"/>
      <c r="N78" s="563"/>
      <c r="O78" s="563"/>
      <c r="P78" s="563"/>
      <c r="Q78" s="563"/>
      <c r="R78" s="564"/>
      <c r="S78" s="568" t="s">
        <v>128</v>
      </c>
      <c r="T78" s="486" t="e">
        <f>IF(Y77, S77/Y77, 1)</f>
        <v>#DIV/0!</v>
      </c>
      <c r="U78" s="487"/>
      <c r="V78" s="488"/>
      <c r="W78" s="484" t="s">
        <v>129</v>
      </c>
      <c r="X78" s="497"/>
      <c r="Y78" s="492" t="s">
        <v>128</v>
      </c>
      <c r="Z78" s="486" t="e">
        <f>IF(Y77,1,0)</f>
        <v>#DIV/0!</v>
      </c>
      <c r="AA78" s="487"/>
      <c r="AB78" s="488"/>
      <c r="AC78" s="484" t="s">
        <v>129</v>
      </c>
      <c r="AD78" s="497"/>
      <c r="AE78" s="492" t="s">
        <v>128</v>
      </c>
      <c r="AF78" s="486" t="e">
        <f>IF(Y77, AE77/Y77, IF(AE77, AE77/S77, 0))</f>
        <v>#DIV/0!</v>
      </c>
      <c r="AG78" s="487"/>
      <c r="AH78" s="488"/>
      <c r="AI78" s="495" t="s">
        <v>129</v>
      </c>
      <c r="AJ78" s="193" t="str">
        <f>IF(M18="○", IF(AND(S74=TRUE, Y74=TRUE), IF(AND(T78&gt;Z78, Z78&gt;0),"○","×"),""),"")</f>
        <v/>
      </c>
      <c r="AK78" s="482"/>
      <c r="AL78" s="458" t="s">
        <v>255</v>
      </c>
      <c r="AM78" s="459"/>
      <c r="AN78" s="459"/>
      <c r="AO78" s="459"/>
      <c r="AP78" s="459"/>
      <c r="AQ78" s="459"/>
      <c r="AR78" s="459"/>
      <c r="AS78" s="459"/>
      <c r="AT78" s="459"/>
      <c r="AU78" s="459"/>
      <c r="AV78" s="460"/>
    </row>
    <row r="79" spans="1:50" s="195" customFormat="1" ht="17.25" customHeight="1" thickBot="1">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
      </c>
      <c r="AK79" s="483" t="s">
        <v>184</v>
      </c>
      <c r="AL79" s="458" t="s">
        <v>283</v>
      </c>
      <c r="AM79" s="459"/>
      <c r="AN79" s="459"/>
      <c r="AO79" s="459"/>
      <c r="AP79" s="459"/>
      <c r="AQ79" s="459"/>
      <c r="AR79" s="459"/>
      <c r="AS79" s="459"/>
      <c r="AT79" s="459"/>
      <c r="AU79" s="459"/>
      <c r="AV79" s="460"/>
      <c r="AX79" s="196"/>
    </row>
    <row r="80" spans="1:50" s="195" customFormat="1" ht="27" customHeight="1" thickBot="1">
      <c r="A80" s="549" t="s">
        <v>242</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44" t="s">
        <v>160</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0</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47" t="s">
        <v>193</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c r="Z82" s="553"/>
      <c r="AA82" s="553"/>
      <c r="AB82" s="553"/>
      <c r="AC82" s="554"/>
      <c r="AD82" s="203" t="s">
        <v>4</v>
      </c>
      <c r="AE82" s="92" t="s">
        <v>167</v>
      </c>
      <c r="AF82" s="204" t="str">
        <f>IF(M18="○", IF(Y82, IF(Y82&lt;=4400000,"○","☓"),""),"")</f>
        <v/>
      </c>
      <c r="AG82" s="205" t="s">
        <v>172</v>
      </c>
      <c r="AL82" s="458" t="s">
        <v>253</v>
      </c>
      <c r="AM82" s="459"/>
      <c r="AN82" s="459"/>
      <c r="AO82" s="459"/>
      <c r="AP82" s="459"/>
      <c r="AQ82" s="459"/>
      <c r="AR82" s="459"/>
      <c r="AS82" s="459"/>
      <c r="AT82" s="459"/>
      <c r="AU82" s="459"/>
      <c r="AV82" s="460"/>
    </row>
    <row r="83" spans="1:48" s="79" customFormat="1" ht="27.75" customHeight="1">
      <c r="A83" s="717" t="s">
        <v>186</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SUM('別紙様式3-2'!U19:U118)</f>
        <v>0</v>
      </c>
      <c r="Z83" s="723"/>
      <c r="AA83" s="723"/>
      <c r="AB83" s="723"/>
      <c r="AC83" s="723"/>
      <c r="AD83" s="203" t="s">
        <v>166</v>
      </c>
      <c r="AE83" s="206" t="s">
        <v>167</v>
      </c>
      <c r="AF83" s="532" t="str">
        <f>IF(M18="○", IF(OR(Y83&gt;=Y84, OR(A86,A87,A88,A89)=TRUE),"○","×"),"")</f>
        <v/>
      </c>
      <c r="AG83" s="534" t="s">
        <v>173</v>
      </c>
      <c r="AL83" s="535" t="s">
        <v>185</v>
      </c>
      <c r="AM83" s="536"/>
      <c r="AN83" s="536"/>
      <c r="AO83" s="536"/>
      <c r="AP83" s="536"/>
      <c r="AQ83" s="536"/>
      <c r="AR83" s="536"/>
      <c r="AS83" s="536"/>
      <c r="AT83" s="536"/>
      <c r="AU83" s="536"/>
      <c r="AV83" s="537"/>
    </row>
    <row r="84" spans="1:48" s="79" customFormat="1" ht="28.5" customHeight="1" thickBot="1">
      <c r="A84" s="475" t="s">
        <v>204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74"/>
      <c r="AA84" s="474"/>
      <c r="AB84" s="474"/>
      <c r="AC84" s="474"/>
      <c r="AD84" s="207" t="s">
        <v>194</v>
      </c>
      <c r="AE84" s="206" t="s">
        <v>167</v>
      </c>
      <c r="AF84" s="533"/>
      <c r="AG84" s="534"/>
      <c r="AL84" s="538"/>
      <c r="AM84" s="539"/>
      <c r="AN84" s="539"/>
      <c r="AO84" s="539"/>
      <c r="AP84" s="539"/>
      <c r="AQ84" s="539"/>
      <c r="AR84" s="539"/>
      <c r="AS84" s="539"/>
      <c r="AT84" s="539"/>
      <c r="AU84" s="539"/>
      <c r="AV84" s="540"/>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247</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v>
      </c>
      <c r="AL90" s="458" t="s">
        <v>206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15" t="s">
        <v>284</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07" t="s">
        <v>164</v>
      </c>
      <c r="B94" s="508"/>
      <c r="C94" s="228" t="s">
        <v>177</v>
      </c>
      <c r="D94" s="229"/>
      <c r="E94" s="229"/>
      <c r="F94" s="229"/>
      <c r="G94" s="229"/>
      <c r="H94" s="229"/>
      <c r="I94" s="229"/>
      <c r="J94" s="229"/>
      <c r="K94" s="229"/>
      <c r="L94" s="229"/>
      <c r="M94" s="229"/>
      <c r="N94" s="229"/>
      <c r="O94" s="229"/>
      <c r="P94" s="229"/>
      <c r="Q94" s="229"/>
      <c r="R94" s="230"/>
      <c r="S94" s="527"/>
      <c r="T94" s="528"/>
      <c r="U94" s="528"/>
      <c r="V94" s="528"/>
      <c r="W94" s="529"/>
      <c r="X94" s="231" t="s">
        <v>4</v>
      </c>
      <c r="Y94" s="232"/>
      <c r="Z94" s="233"/>
      <c r="AA94" s="234"/>
      <c r="AB94" s="235"/>
      <c r="AC94" s="235"/>
      <c r="AD94" s="236"/>
      <c r="AE94" s="237"/>
      <c r="AF94" s="238"/>
      <c r="AJ94" s="226"/>
      <c r="AK94" s="226"/>
    </row>
    <row r="95" spans="1:48" ht="27" customHeight="1" thickBot="1">
      <c r="A95" s="509"/>
      <c r="B95" s="510"/>
      <c r="C95" s="239"/>
      <c r="D95" s="517" t="s">
        <v>287</v>
      </c>
      <c r="E95" s="517"/>
      <c r="F95" s="517"/>
      <c r="G95" s="517"/>
      <c r="H95" s="517"/>
      <c r="I95" s="517"/>
      <c r="J95" s="517"/>
      <c r="K95" s="517"/>
      <c r="L95" s="517"/>
      <c r="M95" s="517"/>
      <c r="N95" s="517"/>
      <c r="O95" s="517"/>
      <c r="P95" s="517"/>
      <c r="Q95" s="517"/>
      <c r="R95" s="517"/>
      <c r="S95" s="521"/>
      <c r="T95" s="522"/>
      <c r="U95" s="522"/>
      <c r="V95" s="522"/>
      <c r="W95" s="523"/>
      <c r="X95" s="240" t="s">
        <v>4</v>
      </c>
      <c r="Y95" s="241" t="s">
        <v>28</v>
      </c>
      <c r="Z95" s="518">
        <f>IFERROR(S95/S94*100,0)</f>
        <v>0</v>
      </c>
      <c r="AA95" s="519"/>
      <c r="AB95" s="520"/>
      <c r="AC95" s="242" t="s">
        <v>29</v>
      </c>
      <c r="AD95" s="243" t="s">
        <v>116</v>
      </c>
      <c r="AE95" s="244" t="s">
        <v>167</v>
      </c>
      <c r="AF95" s="204" t="str">
        <f>IF(X18="○", IF(Z95=0,"",IF(Z95&gt;=200/3,"○","×")),"")</f>
        <v/>
      </c>
      <c r="AG95" s="499" t="s">
        <v>187</v>
      </c>
      <c r="AJ95" s="226"/>
      <c r="AK95" s="226"/>
      <c r="AL95" s="458" t="s">
        <v>256</v>
      </c>
      <c r="AM95" s="465"/>
      <c r="AN95" s="465"/>
      <c r="AO95" s="465"/>
      <c r="AP95" s="465"/>
      <c r="AQ95" s="465"/>
      <c r="AR95" s="465"/>
      <c r="AS95" s="465"/>
      <c r="AT95" s="465"/>
      <c r="AU95" s="465"/>
      <c r="AV95" s="466"/>
    </row>
    <row r="96" spans="1:48" ht="18.75" customHeight="1" thickBot="1">
      <c r="A96" s="511" t="s">
        <v>199</v>
      </c>
      <c r="B96" s="512"/>
      <c r="C96" s="228" t="s">
        <v>178</v>
      </c>
      <c r="D96" s="229"/>
      <c r="E96" s="229"/>
      <c r="F96" s="229"/>
      <c r="G96" s="229"/>
      <c r="H96" s="229"/>
      <c r="I96" s="229"/>
      <c r="J96" s="229"/>
      <c r="K96" s="229"/>
      <c r="L96" s="229"/>
      <c r="M96" s="229"/>
      <c r="N96" s="229"/>
      <c r="O96" s="229"/>
      <c r="P96" s="229"/>
      <c r="Q96" s="229"/>
      <c r="R96" s="245"/>
      <c r="S96" s="521"/>
      <c r="T96" s="522"/>
      <c r="U96" s="522"/>
      <c r="V96" s="522"/>
      <c r="W96" s="523"/>
      <c r="X96" s="246" t="s">
        <v>4</v>
      </c>
      <c r="Y96" s="232"/>
      <c r="Z96" s="233"/>
      <c r="AA96" s="234"/>
      <c r="AB96" s="235"/>
      <c r="AC96" s="235"/>
      <c r="AD96" s="236"/>
      <c r="AE96" s="237"/>
      <c r="AF96" s="238"/>
      <c r="AG96" s="499"/>
      <c r="AJ96" s="226"/>
      <c r="AK96" s="226"/>
    </row>
    <row r="97" spans="1:48" ht="24.75" customHeight="1" thickBot="1">
      <c r="A97" s="513"/>
      <c r="B97" s="514"/>
      <c r="C97" s="239"/>
      <c r="D97" s="517" t="s">
        <v>287</v>
      </c>
      <c r="E97" s="517"/>
      <c r="F97" s="517"/>
      <c r="G97" s="517"/>
      <c r="H97" s="517"/>
      <c r="I97" s="517"/>
      <c r="J97" s="517"/>
      <c r="K97" s="517"/>
      <c r="L97" s="517"/>
      <c r="M97" s="517"/>
      <c r="N97" s="517"/>
      <c r="O97" s="517"/>
      <c r="P97" s="517"/>
      <c r="Q97" s="517"/>
      <c r="R97" s="517"/>
      <c r="S97" s="524"/>
      <c r="T97" s="525"/>
      <c r="U97" s="525"/>
      <c r="V97" s="525"/>
      <c r="W97" s="526"/>
      <c r="X97" s="247" t="s">
        <v>4</v>
      </c>
      <c r="Y97" s="248" t="s">
        <v>28</v>
      </c>
      <c r="Z97" s="518">
        <f>IFERROR(S97/S96*100,0)</f>
        <v>0</v>
      </c>
      <c r="AA97" s="519"/>
      <c r="AB97" s="520"/>
      <c r="AC97" s="249" t="s">
        <v>29</v>
      </c>
      <c r="AD97" s="250" t="s">
        <v>116</v>
      </c>
      <c r="AE97" s="244" t="s">
        <v>167</v>
      </c>
      <c r="AF97" s="204" t="str">
        <f>IF(X18="○", IF(Z97=0,"",IF(Z97&gt;=200/3,"○","×")),"")</f>
        <v/>
      </c>
      <c r="AG97" s="499"/>
      <c r="AL97" s="458" t="s">
        <v>257</v>
      </c>
      <c r="AM97" s="465"/>
      <c r="AN97" s="465"/>
      <c r="AO97" s="465"/>
      <c r="AP97" s="465"/>
      <c r="AQ97" s="465"/>
      <c r="AR97" s="465"/>
      <c r="AS97" s="465"/>
      <c r="AT97" s="465"/>
      <c r="AU97" s="465"/>
      <c r="AV97" s="466"/>
    </row>
    <row r="98" spans="1:48" ht="18.75" customHeight="1">
      <c r="A98" s="251" t="s">
        <v>159</v>
      </c>
      <c r="B98" s="252"/>
      <c r="C98" s="252"/>
      <c r="D98" s="252"/>
      <c r="E98" s="252"/>
      <c r="F98" s="252"/>
      <c r="G98" s="252"/>
      <c r="H98" s="252"/>
      <c r="I98" s="252"/>
      <c r="J98" s="252"/>
      <c r="K98" s="252"/>
      <c r="L98" s="252"/>
      <c r="M98" s="252"/>
      <c r="N98" s="252"/>
      <c r="O98" s="252"/>
      <c r="P98" s="252"/>
      <c r="Q98" s="252"/>
      <c r="R98" s="253"/>
      <c r="S98" s="720">
        <f>S94+S96</f>
        <v>0</v>
      </c>
      <c r="T98" s="721"/>
      <c r="U98" s="721"/>
      <c r="V98" s="721"/>
      <c r="W98" s="72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03" t="s">
        <v>246</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94" t="str" cm="1">
        <f t="array" ref="AJ105">IF(M18="○", IF(OR(PRODUCT((E106:E109=FALSE)*1),PRODUCT((E110:E113=FALSE)*1),PRODUCT((E114:E117=FALSE)*1),PRODUCT((E118:E121=FALSE)*1),PRODUCT((E122:E125=FALSE)*1),PRODUCT((E126:E129=FALSE)*1)),"×","○"), IF(PRODUCT((E106:E129=FALSE)*1),"×","○"))</f>
        <v>×</v>
      </c>
      <c r="AK105" s="269"/>
      <c r="AL105" s="535" t="s">
        <v>195</v>
      </c>
      <c r="AM105" s="536"/>
      <c r="AN105" s="536"/>
      <c r="AO105" s="536"/>
      <c r="AP105" s="536"/>
      <c r="AQ105" s="536"/>
      <c r="AR105" s="536"/>
      <c r="AS105" s="536"/>
      <c r="AT105" s="536"/>
      <c r="AU105" s="536"/>
      <c r="AV105" s="537"/>
    </row>
    <row r="106" spans="1:48" s="269" customFormat="1" ht="14.25" customHeight="1">
      <c r="A106" s="688" t="s">
        <v>73</v>
      </c>
      <c r="B106" s="689"/>
      <c r="C106" s="689"/>
      <c r="D106" s="690"/>
      <c r="E106" s="60" t="b">
        <v>0</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69" customFormat="1" ht="13.5" customHeight="1" thickBot="1">
      <c r="A107" s="691"/>
      <c r="B107" s="472"/>
      <c r="C107" s="472"/>
      <c r="D107" s="692"/>
      <c r="E107" s="61" t="b">
        <v>0</v>
      </c>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70"/>
      <c r="AK107" s="202"/>
      <c r="AL107" s="538"/>
      <c r="AM107" s="539"/>
      <c r="AN107" s="539"/>
      <c r="AO107" s="539"/>
      <c r="AP107" s="539"/>
      <c r="AQ107" s="539"/>
      <c r="AR107" s="539"/>
      <c r="AS107" s="539"/>
      <c r="AT107" s="539"/>
      <c r="AU107" s="539"/>
      <c r="AV107" s="540"/>
    </row>
    <row r="108" spans="1:48" s="269" customFormat="1" ht="13.5" customHeight="1">
      <c r="A108" s="691"/>
      <c r="B108" s="472"/>
      <c r="C108" s="472"/>
      <c r="D108" s="692"/>
      <c r="E108" s="61" t="b">
        <v>0</v>
      </c>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70"/>
      <c r="AK108" s="202"/>
    </row>
    <row r="109" spans="1:48" s="269" customFormat="1" ht="13.5" customHeight="1">
      <c r="A109" s="693"/>
      <c r="B109" s="694"/>
      <c r="C109" s="694"/>
      <c r="D109" s="695"/>
      <c r="E109" s="62" t="b">
        <v>0</v>
      </c>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71"/>
      <c r="AK109" s="202"/>
    </row>
    <row r="110" spans="1:48" s="269" customFormat="1" ht="24.75" customHeight="1">
      <c r="A110" s="688" t="s">
        <v>78</v>
      </c>
      <c r="B110" s="689"/>
      <c r="C110" s="689"/>
      <c r="D110" s="690"/>
      <c r="E110" s="63" t="b">
        <v>0</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202"/>
    </row>
    <row r="111" spans="1:48" s="79" customFormat="1" ht="13.5" customHeight="1">
      <c r="A111" s="691"/>
      <c r="B111" s="472"/>
      <c r="C111" s="472"/>
      <c r="D111" s="692"/>
      <c r="E111" s="64" t="b">
        <v>0</v>
      </c>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72"/>
      <c r="AK111" s="202"/>
    </row>
    <row r="112" spans="1:48" s="79" customFormat="1" ht="13.5" customHeight="1">
      <c r="A112" s="691"/>
      <c r="B112" s="472"/>
      <c r="C112" s="472"/>
      <c r="D112" s="692"/>
      <c r="E112" s="61" t="b">
        <v>0</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70"/>
      <c r="AK112" s="202"/>
    </row>
    <row r="113" spans="1:37" s="79" customFormat="1" ht="15.75" customHeight="1">
      <c r="A113" s="693"/>
      <c r="B113" s="694"/>
      <c r="C113" s="694"/>
      <c r="D113" s="695"/>
      <c r="E113" s="65" t="b">
        <v>0</v>
      </c>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79" customFormat="1" ht="13.5" customHeight="1">
      <c r="A114" s="688" t="s">
        <v>83</v>
      </c>
      <c r="B114" s="689"/>
      <c r="C114" s="689"/>
      <c r="D114" s="690"/>
      <c r="E114" s="64" t="b">
        <v>0</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72"/>
      <c r="AK114" s="202"/>
    </row>
    <row r="115" spans="1:37" s="79" customFormat="1" ht="22.5" customHeight="1">
      <c r="A115" s="691"/>
      <c r="B115" s="472"/>
      <c r="C115" s="472"/>
      <c r="D115" s="692"/>
      <c r="E115" s="61" t="b">
        <v>0</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202"/>
    </row>
    <row r="116" spans="1:37" s="79" customFormat="1" ht="13.5" customHeight="1">
      <c r="A116" s="691"/>
      <c r="B116" s="472"/>
      <c r="C116" s="472"/>
      <c r="D116" s="692"/>
      <c r="E116" s="61" t="b">
        <v>0</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70"/>
      <c r="AK116" s="202"/>
    </row>
    <row r="117" spans="1:37" s="79" customFormat="1" ht="13.5" customHeight="1">
      <c r="A117" s="693"/>
      <c r="B117" s="694"/>
      <c r="C117" s="694"/>
      <c r="D117" s="695"/>
      <c r="E117" s="65" t="b">
        <v>0</v>
      </c>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73"/>
      <c r="AK117" s="202"/>
    </row>
    <row r="118" spans="1:37" s="79" customFormat="1" ht="22.5" customHeight="1">
      <c r="A118" s="688" t="s">
        <v>88</v>
      </c>
      <c r="B118" s="689"/>
      <c r="C118" s="689"/>
      <c r="D118" s="690"/>
      <c r="E118" s="64" t="b">
        <v>0</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202"/>
    </row>
    <row r="119" spans="1:37" s="79" customFormat="1" ht="15" customHeight="1">
      <c r="A119" s="691"/>
      <c r="B119" s="472"/>
      <c r="C119" s="472"/>
      <c r="D119" s="692"/>
      <c r="E119" s="61" t="b">
        <v>0</v>
      </c>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74"/>
      <c r="AK119" s="99"/>
    </row>
    <row r="120" spans="1:37" s="79" customFormat="1" ht="13.5" customHeight="1">
      <c r="A120" s="691"/>
      <c r="B120" s="472"/>
      <c r="C120" s="472"/>
      <c r="D120" s="692"/>
      <c r="E120" s="64" t="b">
        <v>0</v>
      </c>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75"/>
    </row>
    <row r="121" spans="1:37" s="79" customFormat="1" ht="15.75" customHeight="1">
      <c r="A121" s="693"/>
      <c r="B121" s="694"/>
      <c r="C121" s="694"/>
      <c r="D121" s="695"/>
      <c r="E121" s="65" t="b">
        <v>0</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79" customFormat="1" ht="13.5" customHeight="1">
      <c r="A122" s="688" t="s">
        <v>93</v>
      </c>
      <c r="B122" s="689"/>
      <c r="C122" s="689"/>
      <c r="D122" s="690"/>
      <c r="E122" s="64" t="b">
        <v>0</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72"/>
    </row>
    <row r="123" spans="1:37" s="79" customFormat="1" ht="21" customHeight="1">
      <c r="A123" s="691"/>
      <c r="B123" s="472"/>
      <c r="C123" s="472"/>
      <c r="D123" s="692"/>
      <c r="E123" s="61" t="b">
        <v>0</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79" customFormat="1" ht="13.5" customHeight="1">
      <c r="A124" s="691"/>
      <c r="B124" s="472"/>
      <c r="C124" s="472"/>
      <c r="D124" s="692"/>
      <c r="E124" s="61" t="b">
        <v>0</v>
      </c>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70"/>
    </row>
    <row r="125" spans="1:37" s="79" customFormat="1" ht="13.5" customHeight="1">
      <c r="A125" s="693"/>
      <c r="B125" s="694"/>
      <c r="C125" s="694"/>
      <c r="D125" s="695"/>
      <c r="E125" s="65" t="b">
        <v>0</v>
      </c>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76"/>
    </row>
    <row r="126" spans="1:37" s="79" customFormat="1" ht="13.5" customHeight="1">
      <c r="A126" s="688" t="s">
        <v>98</v>
      </c>
      <c r="B126" s="689"/>
      <c r="C126" s="689"/>
      <c r="D126" s="690"/>
      <c r="E126" s="64" t="b">
        <v>0</v>
      </c>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79" customFormat="1" ht="13.5" customHeight="1">
      <c r="A127" s="691"/>
      <c r="B127" s="472"/>
      <c r="C127" s="472"/>
      <c r="D127" s="692"/>
      <c r="E127" s="61" t="b">
        <v>0</v>
      </c>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70"/>
    </row>
    <row r="128" spans="1:37" s="79" customFormat="1" ht="13.5" customHeight="1">
      <c r="A128" s="691"/>
      <c r="B128" s="472"/>
      <c r="C128" s="472"/>
      <c r="D128" s="692"/>
      <c r="E128" s="61" t="b">
        <v>0</v>
      </c>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70"/>
    </row>
    <row r="129" spans="1:49" s="79" customFormat="1" ht="13.5" customHeight="1" thickBot="1">
      <c r="A129" s="693"/>
      <c r="B129" s="694"/>
      <c r="C129" s="694"/>
      <c r="D129" s="695"/>
      <c r="E129" s="66" t="b">
        <v>0</v>
      </c>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98" t="s">
        <v>122</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c r="E140" s="747"/>
      <c r="F140" s="299" t="s">
        <v>2</v>
      </c>
      <c r="G140" s="746"/>
      <c r="H140" s="747"/>
      <c r="I140" s="299" t="s">
        <v>3</v>
      </c>
      <c r="J140" s="746"/>
      <c r="K140" s="747"/>
      <c r="L140" s="299" t="s">
        <v>6</v>
      </c>
      <c r="M140" s="300"/>
      <c r="N140" s="748" t="s">
        <v>39</v>
      </c>
      <c r="O140" s="748"/>
      <c r="P140" s="748"/>
      <c r="Q140" s="749" t="str">
        <f>IF(G8="","",G8)</f>
        <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165</v>
      </c>
      <c r="O141" s="740"/>
      <c r="P141" s="740"/>
      <c r="Q141" s="741" t="s">
        <v>49</v>
      </c>
      <c r="R141" s="741"/>
      <c r="S141" s="742"/>
      <c r="T141" s="742"/>
      <c r="U141" s="742"/>
      <c r="V141" s="742"/>
      <c r="W141" s="742"/>
      <c r="X141" s="743" t="s">
        <v>50</v>
      </c>
      <c r="Y141" s="743"/>
      <c r="Z141" s="742"/>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02" t="s">
        <v>155</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c r="A149" s="732" t="s">
        <v>258</v>
      </c>
      <c r="B149" s="734" t="s">
        <v>260</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313" t="str">
        <f>V34</f>
        <v/>
      </c>
    </row>
    <row r="150" spans="1:36">
      <c r="A150" s="733"/>
      <c r="B150" s="735" t="s">
        <v>261</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313" t="str">
        <f>AC34</f>
        <v>○</v>
      </c>
    </row>
    <row r="151" spans="1:36">
      <c r="A151" s="733"/>
      <c r="B151" s="735" t="s">
        <v>262</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313" t="str">
        <f>AJ34</f>
        <v>○</v>
      </c>
    </row>
    <row r="152" spans="1:36">
      <c r="A152" s="314" t="s">
        <v>259</v>
      </c>
      <c r="B152" s="736" t="s">
        <v>276</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02" t="s">
        <v>205</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c r="A155" s="739" t="s">
        <v>264</v>
      </c>
      <c r="B155" s="726" t="s">
        <v>263</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313" t="str">
        <f>AJ78</f>
        <v/>
      </c>
    </row>
    <row r="156" spans="1:36">
      <c r="A156" s="725"/>
      <c r="B156" s="728" t="s">
        <v>267</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313" t="str">
        <f>AJ79</f>
        <v/>
      </c>
    </row>
    <row r="157" spans="1:36" ht="13.5" customHeight="1">
      <c r="A157" s="725"/>
      <c r="B157" s="728" t="s">
        <v>268</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313" t="str">
        <f>AJ74</f>
        <v/>
      </c>
    </row>
    <row r="158" spans="1:36" ht="13.5" customHeight="1">
      <c r="A158" s="725"/>
      <c r="B158" s="728" t="s">
        <v>269</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313" t="str">
        <f>AF82</f>
        <v/>
      </c>
    </row>
    <row r="159" spans="1:36" ht="27" customHeight="1">
      <c r="A159" s="725"/>
      <c r="B159" s="718" t="s">
        <v>277</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313" t="str">
        <f>AF83</f>
        <v/>
      </c>
    </row>
    <row r="160" spans="1:36" ht="16.5" customHeight="1">
      <c r="A160" s="725"/>
      <c r="B160" s="728" t="s">
        <v>270</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313" t="str">
        <f>AJ90</f>
        <v>×</v>
      </c>
    </row>
    <row r="161" spans="1:36" ht="23.25" customHeight="1">
      <c r="A161" s="724" t="s">
        <v>258</v>
      </c>
      <c r="B161" s="718" t="s">
        <v>265</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313" t="str">
        <f>AF95</f>
        <v/>
      </c>
    </row>
    <row r="162" spans="1:36" ht="25.5" customHeight="1">
      <c r="A162" s="725"/>
      <c r="B162" s="718" t="s">
        <v>271</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313" t="str">
        <f>AF97</f>
        <v/>
      </c>
    </row>
    <row r="163" spans="1:36" ht="25.5" customHeight="1">
      <c r="A163" s="315" t="s">
        <v>259</v>
      </c>
      <c r="B163" s="707" t="s">
        <v>266</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formatCells="0" formatColumns="0" formatRows="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zoomScale="112" zoomScaleNormal="120" zoomScaleSheetLayoutView="112" workbookViewId="0">
      <selection activeCell="X21" sqref="X21"/>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39</v>
      </c>
      <c r="B3" s="766"/>
      <c r="C3" s="767"/>
      <c r="D3" s="768" t="str">
        <f>IF(基本情報入力シート!M37="","",基本情報入力シート!M37)</f>
        <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88" t="s">
        <v>203</v>
      </c>
      <c r="C9" s="789"/>
      <c r="D9" s="789"/>
      <c r="E9" s="789"/>
      <c r="F9" s="789"/>
      <c r="G9" s="789"/>
      <c r="H9" s="789"/>
      <c r="I9" s="789"/>
      <c r="J9" s="789"/>
      <c r="K9" s="789"/>
      <c r="L9" s="789"/>
      <c r="M9" s="789"/>
      <c r="N9" s="789"/>
      <c r="O9" s="789"/>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273</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162</v>
      </c>
      <c r="N13" s="765"/>
      <c r="O13" s="779" t="s">
        <v>61</v>
      </c>
      <c r="P13" s="781" t="s">
        <v>8</v>
      </c>
      <c r="Q13" s="334" t="s">
        <v>279</v>
      </c>
      <c r="R13" s="335"/>
      <c r="S13" s="336" t="s">
        <v>278</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
      </c>
      <c r="C19" s="791"/>
      <c r="D19" s="791"/>
      <c r="E19" s="791"/>
      <c r="F19" s="791"/>
      <c r="G19" s="791"/>
      <c r="H19" s="791"/>
      <c r="I19" s="791"/>
      <c r="J19" s="791"/>
      <c r="K19" s="792"/>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90" t="str">
        <f>IF(基本情報入力シート!C54="","",基本情報入力シート!C54)</f>
        <v/>
      </c>
      <c r="C20" s="791"/>
      <c r="D20" s="791"/>
      <c r="E20" s="791"/>
      <c r="F20" s="791"/>
      <c r="G20" s="791"/>
      <c r="H20" s="791"/>
      <c r="I20" s="791"/>
      <c r="J20" s="791"/>
      <c r="K20" s="792"/>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90" t="str">
        <f>IF(基本情報入力シート!C55="","",基本情報入力シート!C55)</f>
        <v/>
      </c>
      <c r="C21" s="791"/>
      <c r="D21" s="791"/>
      <c r="E21" s="791"/>
      <c r="F21" s="791"/>
      <c r="G21" s="791"/>
      <c r="H21" s="791"/>
      <c r="I21" s="791"/>
      <c r="J21" s="791"/>
      <c r="K21" s="792"/>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90" t="str">
        <f>IF(基本情報入力シート!C56="","",基本情報入力シート!C56)</f>
        <v/>
      </c>
      <c r="C22" s="791"/>
      <c r="D22" s="791"/>
      <c r="E22" s="791"/>
      <c r="F22" s="791"/>
      <c r="G22" s="791"/>
      <c r="H22" s="791"/>
      <c r="I22" s="791"/>
      <c r="J22" s="791"/>
      <c r="K22" s="792"/>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90" t="str">
        <f>IF(基本情報入力シート!C57="","",基本情報入力シート!C57)</f>
        <v/>
      </c>
      <c r="C23" s="791"/>
      <c r="D23" s="791"/>
      <c r="E23" s="791"/>
      <c r="F23" s="791"/>
      <c r="G23" s="791"/>
      <c r="H23" s="791"/>
      <c r="I23" s="791"/>
      <c r="J23" s="791"/>
      <c r="K23" s="792"/>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90" t="str">
        <f>IF(基本情報入力シート!C58="","",基本情報入力シート!C58)</f>
        <v/>
      </c>
      <c r="C24" s="791"/>
      <c r="D24" s="791"/>
      <c r="E24" s="791"/>
      <c r="F24" s="791"/>
      <c r="G24" s="791"/>
      <c r="H24" s="791"/>
      <c r="I24" s="791"/>
      <c r="J24" s="791"/>
      <c r="K24" s="792"/>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塚原 遊尋(tsukahara-yuujin.xt6)</cp:lastModifiedBy>
  <cp:lastPrinted>2023-02-27T08:06:40Z</cp:lastPrinted>
  <dcterms:created xsi:type="dcterms:W3CDTF">2023-01-10T13:53:21Z</dcterms:created>
  <dcterms:modified xsi:type="dcterms:W3CDTF">2023-03-17T06:11:44Z</dcterms:modified>
</cp:coreProperties>
</file>