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47_老人クラブ活動支援事業\20_単位クラブ\001_老人クラブ助成事業(５年)\R06市補助金\04_R6単位クラブ会長会議(2月)／補助金申請・報告説明会\（作業中）R7.2【会長会議資料】\"/>
    </mc:Choice>
  </mc:AlternateContent>
  <xr:revisionPtr revIDLastSave="0" documentId="8_{882E9DBE-12DA-4F3E-916A-32AFF9852412}" xr6:coauthVersionLast="47" xr6:coauthVersionMax="47" xr10:uidLastSave="{00000000-0000-0000-0000-000000000000}"/>
  <bookViews>
    <workbookView xWindow="-108" yWindow="-108" windowWidth="23256" windowHeight="12576" tabRatio="1000" xr2:uid="{C35140F8-A23F-430E-818F-A246904B4E75}"/>
  </bookViews>
  <sheets>
    <sheet name="はじめに入力" sheetId="2" r:id="rId1"/>
    <sheet name="様式１ー実績報告書" sheetId="1" r:id="rId2"/>
    <sheet name="様式２ー事業報告書" sheetId="3" r:id="rId3"/>
    <sheet name="様式３ー決算書" sheetId="14" r:id="rId4"/>
    <sheet name="様式４ー交付申請書" sheetId="5" r:id="rId5"/>
    <sheet name="様式５ー交付請求書" sheetId="10" r:id="rId6"/>
    <sheet name="様式６ー事業計画書" sheetId="11" r:id="rId7"/>
    <sheet name="様式７ー予算書" sheetId="9" r:id="rId8"/>
    <sheet name="様式８会員名簿" sheetId="6" r:id="rId9"/>
    <sheet name="様式９ー会員人数・役員一覧表" sheetId="7" r:id="rId10"/>
    <sheet name="※印刷・修正しない（集計シート）" sheetId="12" r:id="rId11"/>
  </sheets>
  <definedNames>
    <definedName name="_xlnm.Print_Area" localSheetId="0">はじめに入力!$A$2:$O$17</definedName>
    <definedName name="_xlnm.Print_Area" localSheetId="1">様式１ー実績報告書!$A$1:$I$36</definedName>
    <definedName name="_xlnm.Print_Area" localSheetId="2">様式２ー事業報告書!$A$1:$G$46</definedName>
    <definedName name="_xlnm.Print_Area" localSheetId="3">様式３ー決算書!$A$1:$Q$31</definedName>
    <definedName name="_xlnm.Print_Area" localSheetId="5">様式５ー交付請求書!$A$1:$K$28</definedName>
    <definedName name="_xlnm.Print_Area" localSheetId="6">様式６ー事業計画書!$A$1:$G$45</definedName>
    <definedName name="_xlnm.Print_Area" localSheetId="7">様式７ー予算書!$A$1:$Q$34</definedName>
    <definedName name="_xlnm.Print_Area" localSheetId="8">OFFSET(様式８会員名簿!$A$1,0,0,COUNTA(様式８会員名簿!$B:$B),7)</definedName>
    <definedName name="_xlnm.Print_Area" localSheetId="9">様式９ー会員人数・役員一覧表!$A$1:$H$29</definedName>
    <definedName name="_xlnm.Print_Titles" localSheetId="8">様式８会員名簿!$5:$5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G26" i="14"/>
  <c r="G10" i="1"/>
  <c r="F7" i="5"/>
  <c r="G7" i="6"/>
  <c r="G8" i="6"/>
  <c r="D24" i="7"/>
  <c r="D8" i="10"/>
  <c r="G32" i="9"/>
  <c r="E509" i="6"/>
  <c r="E2" i="3"/>
  <c r="D7" i="10"/>
  <c r="F6" i="5"/>
  <c r="E24" i="7"/>
  <c r="G9" i="6" l="1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E1" i="11"/>
  <c r="E2" i="11"/>
  <c r="F1" i="3"/>
  <c r="H2" i="1" l="1"/>
  <c r="D17" i="7"/>
  <c r="G25" i="14"/>
  <c r="U11" i="14"/>
  <c r="U10" i="14"/>
  <c r="G10" i="14" s="1"/>
  <c r="L2" i="14"/>
  <c r="O1" i="14"/>
  <c r="G30" i="9"/>
  <c r="C22" i="12"/>
  <c r="C19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0"/>
  <c r="I28" i="10"/>
  <c r="D28" i="10"/>
  <c r="G4" i="1" l="1"/>
  <c r="D14" i="7"/>
  <c r="E14" i="7"/>
  <c r="C9" i="10"/>
  <c r="E8" i="5"/>
  <c r="E19" i="5"/>
  <c r="C21" i="12"/>
  <c r="C20" i="12"/>
  <c r="C23" i="12" s="1"/>
  <c r="B2" i="9"/>
  <c r="G13" i="14"/>
  <c r="G28" i="14" s="1"/>
  <c r="G29" i="14" s="1"/>
  <c r="E13" i="12"/>
  <c r="E10" i="12"/>
  <c r="E12" i="12"/>
  <c r="E8" i="12"/>
  <c r="E9" i="12"/>
  <c r="E11" i="12"/>
  <c r="E7" i="12"/>
  <c r="F13" i="10"/>
  <c r="C13" i="10"/>
  <c r="U16" i="9"/>
  <c r="U15" i="9"/>
  <c r="M2" i="9"/>
  <c r="O1" i="9"/>
  <c r="G6" i="6"/>
  <c r="D12" i="7"/>
  <c r="E12" i="7"/>
  <c r="G1" i="7"/>
  <c r="C5" i="7"/>
  <c r="C2" i="7"/>
  <c r="B2" i="7"/>
  <c r="E13" i="7"/>
  <c r="D13" i="7"/>
  <c r="E11" i="7"/>
  <c r="D11" i="7"/>
  <c r="E10" i="7"/>
  <c r="D10" i="7"/>
  <c r="E3" i="6"/>
  <c r="E2" i="6"/>
  <c r="B2" i="14" l="1"/>
  <c r="F11" i="1"/>
  <c r="C6" i="12"/>
  <c r="D9" i="7" s="1"/>
  <c r="D6" i="12"/>
  <c r="D14" i="12" s="1"/>
  <c r="I34" i="14"/>
  <c r="G15" i="9"/>
  <c r="F11" i="7"/>
  <c r="F13" i="7"/>
  <c r="F10" i="7"/>
  <c r="F12" i="7"/>
  <c r="F14" i="7"/>
  <c r="C14" i="12" l="1"/>
  <c r="E6" i="12"/>
  <c r="E14" i="12" s="1"/>
  <c r="G5" i="9"/>
  <c r="E9" i="7"/>
  <c r="E15" i="7" s="1"/>
  <c r="E20" i="5"/>
  <c r="C18" i="5"/>
  <c r="I1" i="5"/>
  <c r="F5" i="5"/>
  <c r="F9" i="7" l="1"/>
  <c r="D15" i="7"/>
  <c r="F15" i="7" s="1"/>
  <c r="D18" i="7" s="1"/>
  <c r="N7" i="9" s="1"/>
  <c r="I10" i="9" l="1"/>
  <c r="I11" i="9"/>
  <c r="L13" i="9"/>
  <c r="G6" i="9" s="1"/>
  <c r="M11" i="9"/>
  <c r="C15" i="1"/>
  <c r="G8" i="1"/>
  <c r="C15" i="10" l="1"/>
  <c r="E17" i="5"/>
  <c r="C11" i="10"/>
  <c r="G18" i="9"/>
  <c r="I36" i="9" s="1"/>
  <c r="B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祐佳利</author>
  </authors>
  <commentList>
    <comment ref="G10" authorId="0" shapeId="0" xr:uid="{FDE7FB6D-07F4-4FA1-A959-67B28205D714}">
      <text>
        <r>
          <rPr>
            <b/>
            <sz val="9"/>
            <color indexed="81"/>
            <rFont val="MS P ゴシック"/>
            <family val="3"/>
            <charset val="128"/>
          </rPr>
          <t>氏名欄を空欄にしたい場合、文字色を白に変更してください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祐佳利</author>
  </authors>
  <commentList>
    <comment ref="D21" authorId="0" shapeId="0" xr:uid="{3D0777FF-BEDE-4402-8CE1-CAD8FFB3F2CE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J21" authorId="0" shapeId="0" xr:uid="{9CC83A0D-8FDA-43C1-8779-6B7D90C27D02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C24" authorId="0" shapeId="0" xr:uid="{2C80A7A6-18B5-4D8F-9E6E-2F99E92FF22C}">
      <text>
        <r>
          <rPr>
            <b/>
            <sz val="9"/>
            <color indexed="81"/>
            <rFont val="MS P ゴシック"/>
            <family val="3"/>
            <charset val="128"/>
          </rPr>
          <t>プルダウンで変更してください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<sst xmlns="http://schemas.openxmlformats.org/spreadsheetml/2006/main" count="487" uniqueCount="305">
  <si>
    <t>（様式１）</t>
    <rPh sb="1" eb="3">
      <t>ヨウシキ</t>
    </rPh>
    <phoneticPr fontId="2"/>
  </si>
  <si>
    <t>クラブ番号</t>
  </si>
  <si>
    <t xml:space="preserve"> </t>
  </si>
  <si>
    <t>　　安　城　市　長</t>
  </si>
  <si>
    <t>　このことについて、別紙のとおり報告します。</t>
  </si>
  <si>
    <t>記</t>
  </si>
  <si>
    <t>　１　事業報告書　　　（様式２）</t>
  </si>
  <si>
    <t>　２　歳入歳出決算書　（様式３）</t>
  </si>
  <si>
    <t>クラブ番号</t>
    <rPh sb="3" eb="5">
      <t>バンゴウ</t>
    </rPh>
    <phoneticPr fontId="2"/>
  </si>
  <si>
    <t>会長氏名</t>
    <rPh sb="0" eb="2">
      <t>カイチョウ</t>
    </rPh>
    <rPh sb="2" eb="4">
      <t>シメイ</t>
    </rPh>
    <phoneticPr fontId="2"/>
  </si>
  <si>
    <t>（※）</t>
  </si>
  <si>
    <t>（※）</t>
    <phoneticPr fontId="2"/>
  </si>
  <si>
    <t>入力内容</t>
    <rPh sb="0" eb="2">
      <t>ニュウリョク</t>
    </rPh>
    <rPh sb="2" eb="4">
      <t>ナイヨウ</t>
    </rPh>
    <phoneticPr fontId="11"/>
  </si>
  <si>
    <t>入力欄</t>
    <rPh sb="0" eb="2">
      <t>ニュウリョク</t>
    </rPh>
    <rPh sb="2" eb="3">
      <t>ラン</t>
    </rPh>
    <phoneticPr fontId="11"/>
  </si>
  <si>
    <t>備考</t>
    <rPh sb="0" eb="2">
      <t>ビコウ</t>
    </rPh>
    <phoneticPr fontId="11"/>
  </si>
  <si>
    <t>年度</t>
    <rPh sb="0" eb="2">
      <t>ネンド</t>
    </rPh>
    <phoneticPr fontId="11"/>
  </si>
  <si>
    <t>クラブ名</t>
    <rPh sb="3" eb="4">
      <t>メイ</t>
    </rPh>
    <phoneticPr fontId="11"/>
  </si>
  <si>
    <t>老人クラブ事業補助金実績報告書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</si>
  <si>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</si>
  <si>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</si>
  <si>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建物名、部屋番号</t>
    <rPh sb="0" eb="3">
      <t>タテモノメイ</t>
    </rPh>
    <rPh sb="4" eb="8">
      <t>ヘヤバンゴウ</t>
    </rPh>
    <phoneticPr fontId="2"/>
  </si>
  <si>
    <t>前年度会長</t>
    <rPh sb="0" eb="3">
      <t>ゼンネンド</t>
    </rPh>
    <rPh sb="3" eb="5">
      <t>カイチョウ</t>
    </rPh>
    <phoneticPr fontId="11"/>
  </si>
  <si>
    <t>新年度会長</t>
    <rPh sb="0" eb="1">
      <t>シン</t>
    </rPh>
    <rPh sb="1" eb="3">
      <t>ネンド</t>
    </rPh>
    <rPh sb="3" eb="5">
      <t>カイチョウ</t>
    </rPh>
    <phoneticPr fontId="11"/>
  </si>
  <si>
    <t>あれば入力してください</t>
    <rPh sb="3" eb="5">
      <t>ニュウリョク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</si>
  <si>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</si>
  <si>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</si>
  <si>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印刷後に直筆署名する場合は空欄</t>
    <rPh sb="0" eb="3">
      <t>インサツゴ</t>
    </rPh>
    <rPh sb="4" eb="8">
      <t>ジキヒツショメイ</t>
    </rPh>
    <rPh sb="10" eb="12">
      <t>バアイ</t>
    </rPh>
    <rPh sb="13" eb="15">
      <t>クウラン</t>
    </rPh>
    <phoneticPr fontId="2"/>
  </si>
  <si>
    <t>元号</t>
    <rPh sb="0" eb="2">
      <t>ゲンゴウ</t>
    </rPh>
    <phoneticPr fontId="11"/>
  </si>
  <si>
    <t>令和</t>
    <rPh sb="0" eb="2">
      <t>レイワ</t>
    </rPh>
    <phoneticPr fontId="2"/>
  </si>
  <si>
    <t>前年度</t>
    <rPh sb="0" eb="3">
      <t>ゼンネンド</t>
    </rPh>
    <phoneticPr fontId="2"/>
  </si>
  <si>
    <t>安城市老人クラブ</t>
    <rPh sb="0" eb="3">
      <t>アンジョウシ</t>
    </rPh>
    <rPh sb="3" eb="5">
      <t>ロウジン</t>
    </rPh>
    <phoneticPr fontId="2"/>
  </si>
  <si>
    <t>安城　太郎</t>
    <rPh sb="0" eb="2">
      <t>アンジョウ</t>
    </rPh>
    <rPh sb="3" eb="5">
      <t>タロウ</t>
    </rPh>
    <phoneticPr fontId="2"/>
  </si>
  <si>
    <t>安城市桜町●●</t>
    <rPh sb="0" eb="3">
      <t>アンジョウシ</t>
    </rPh>
    <rPh sb="3" eb="5">
      <t>サクラマチ</t>
    </rPh>
    <phoneticPr fontId="2"/>
  </si>
  <si>
    <t>●●アパート</t>
    <phoneticPr fontId="2"/>
  </si>
  <si>
    <t>碧海　一郎</t>
    <rPh sb="0" eb="2">
      <t>ヘキカイ</t>
    </rPh>
    <rPh sb="3" eb="5">
      <t>イチロウ</t>
    </rPh>
    <phoneticPr fontId="2"/>
  </si>
  <si>
    <t>安城市桜町△△</t>
    <rPh sb="0" eb="3">
      <t>アンジョウシ</t>
    </rPh>
    <rPh sb="3" eb="5">
      <t>サクラマチ</t>
    </rPh>
    <phoneticPr fontId="2"/>
  </si>
  <si>
    <t>△△アパート</t>
    <phoneticPr fontId="2"/>
  </si>
  <si>
    <t>全角変換</t>
    <rPh sb="0" eb="2">
      <t>ゼンカク</t>
    </rPh>
    <rPh sb="2" eb="4">
      <t>ヘンカン</t>
    </rPh>
    <phoneticPr fontId="2"/>
  </si>
  <si>
    <t>老人クラブ名</t>
    <phoneticPr fontId="2"/>
  </si>
  <si>
    <t>事業</t>
  </si>
  <si>
    <t>活　動</t>
  </si>
  <si>
    <t>具体的な取り組み内容</t>
  </si>
  <si>
    <t>延べ</t>
  </si>
  <si>
    <t>該当するものに「○」</t>
  </si>
  <si>
    <t>該当するものに「〇」を記入してください</t>
  </si>
  <si>
    <t>実施回数</t>
  </si>
  <si>
    <t>参加人数</t>
  </si>
  <si>
    <t>を記入してください</t>
  </si>
  <si>
    <t>（年間）</t>
    <rPh sb="1" eb="3">
      <t>ネンカン</t>
    </rPh>
    <phoneticPr fontId="2"/>
  </si>
  <si>
    <t>友愛訪問活動</t>
    <phoneticPr fontId="2"/>
  </si>
  <si>
    <t>・高齢者宅訪問（声かけ等）</t>
  </si>
  <si>
    <t>生活支援活動</t>
    <rPh sb="0" eb="6">
      <t>セイカツシエンカツドウ</t>
    </rPh>
    <phoneticPr fontId="2"/>
  </si>
  <si>
    <t>・清掃活動（公園、地域全般）</t>
  </si>
  <si>
    <t>・植栽、除草活動</t>
  </si>
  <si>
    <t>清掃・奉仕・環境活動</t>
    <rPh sb="6" eb="8">
      <t>カンキョウ</t>
    </rPh>
    <phoneticPr fontId="2"/>
  </si>
  <si>
    <t>文化・学習サークル活動</t>
    <phoneticPr fontId="2"/>
  </si>
  <si>
    <t>講習会</t>
  </si>
  <si>
    <t>・教養講座全般　・防災訓練</t>
  </si>
  <si>
    <t>教室</t>
  </si>
  <si>
    <t>・料理教室　・手芸教室</t>
  </si>
  <si>
    <t>練習（大会含）</t>
  </si>
  <si>
    <t>・俳句　・カラオケ　・合唱</t>
  </si>
  <si>
    <t>・囲碁　・将棋　・健康麻雀</t>
  </si>
  <si>
    <t>展示会</t>
  </si>
  <si>
    <t>・展示会等（作品展含）</t>
  </si>
  <si>
    <t>施設見学会</t>
  </si>
  <si>
    <t>・施設見学（歴史探訪含）</t>
  </si>
  <si>
    <t>音楽鑑賞</t>
  </si>
  <si>
    <t>・音楽鑑賞</t>
  </si>
  <si>
    <t>その他</t>
  </si>
  <si>
    <t>・グラウンドゴルフ　　・ゴルフ</t>
    <phoneticPr fontId="2"/>
  </si>
  <si>
    <t>・パークゴルフ　　　　・ワナゲ</t>
    <phoneticPr fontId="2"/>
  </si>
  <si>
    <t>・ボッチャ　　　　　　・ゲートボール</t>
    <phoneticPr fontId="2"/>
  </si>
  <si>
    <t>・健康体操（シニア体操含）</t>
  </si>
  <si>
    <t>ウォーキング（散歩）</t>
  </si>
  <si>
    <t>・ウォーキング（散歩）</t>
  </si>
  <si>
    <t>ラジオ体操</t>
  </si>
  <si>
    <t>・ラジオ体操</t>
  </si>
  <si>
    <t>（スポーツ活動に該当するもの）</t>
  </si>
  <si>
    <t>　添付書類</t>
    <phoneticPr fontId="2"/>
  </si>
  <si>
    <t>（</t>
    <phoneticPr fontId="11"/>
  </si>
  <si>
    <t>）</t>
    <phoneticPr fontId="11"/>
  </si>
  <si>
    <t>歳入歳出決算書</t>
    <rPh sb="4" eb="7">
      <t>ケッサンショ</t>
    </rPh>
    <phoneticPr fontId="11"/>
  </si>
  <si>
    <t>（総収入）</t>
  </si>
  <si>
    <t>科　　　目</t>
  </si>
  <si>
    <t>金　　　額</t>
  </si>
  <si>
    <t>備　　　　　　　　考</t>
  </si>
  <si>
    <t>前年度からの繰越金</t>
  </si>
  <si>
    <t>円</t>
  </si>
  <si>
    <t>市からの老人クラブ振興事業補助金</t>
  </si>
  <si>
    <t>人</t>
    <rPh sb="0" eb="1">
      <t>ニン</t>
    </rPh>
    <phoneticPr fontId="11"/>
  </si>
  <si>
    <t>会　　　　費</t>
  </si>
  <si>
    <t>会員からの会費</t>
  </si>
  <si>
    <t>×</t>
  </si>
  <si>
    <t>←会費欄に数字を記入。</t>
    <rPh sb="1" eb="3">
      <t>カイヒ</t>
    </rPh>
    <rPh sb="3" eb="4">
      <t>ラン</t>
    </rPh>
    <rPh sb="5" eb="7">
      <t>スウジ</t>
    </rPh>
    <rPh sb="8" eb="10">
      <t>キニュウ</t>
    </rPh>
    <phoneticPr fontId="11"/>
  </si>
  <si>
    <t>そ　の　他</t>
  </si>
  <si>
    <t>計</t>
  </si>
  <si>
    <t>・・・①</t>
  </si>
  <si>
    <t>（総支出）</t>
  </si>
  <si>
    <t>補助対象事業費</t>
  </si>
  <si>
    <t>友愛活動</t>
    <phoneticPr fontId="11"/>
  </si>
  <si>
    <t>生活支援活動</t>
    <rPh sb="0" eb="4">
      <t>セイカツシエン</t>
    </rPh>
    <rPh sb="4" eb="6">
      <t>カツドウ</t>
    </rPh>
    <phoneticPr fontId="11"/>
  </si>
  <si>
    <t>清掃・奉仕・環境活動</t>
    <phoneticPr fontId="11"/>
  </si>
  <si>
    <t>文化・学習サークル活動</t>
    <phoneticPr fontId="11"/>
  </si>
  <si>
    <t>スポーツサークル活動</t>
    <phoneticPr fontId="11"/>
  </si>
  <si>
    <t>安全活動</t>
    <phoneticPr fontId="11"/>
  </si>
  <si>
    <t>総会、役員会、レクレーション活動等</t>
    <rPh sb="16" eb="17">
      <t>ナド</t>
    </rPh>
    <phoneticPr fontId="11"/>
  </si>
  <si>
    <t>補助対象外事業費</t>
  </si>
  <si>
    <t>補助対象外：交際費（新・忘年会、旅行）、各種会費、慶弔費等</t>
    <rPh sb="6" eb="8">
      <t>コウサイ</t>
    </rPh>
    <rPh sb="8" eb="9">
      <t>ヒ</t>
    </rPh>
    <phoneticPr fontId="11"/>
  </si>
  <si>
    <t>・・・②</t>
  </si>
  <si>
    <t>　安　城　市　長　</t>
    <rPh sb="1" eb="2">
      <t>アン</t>
    </rPh>
    <rPh sb="3" eb="4">
      <t>シロ</t>
    </rPh>
    <rPh sb="5" eb="6">
      <t>シ</t>
    </rPh>
    <rPh sb="7" eb="8">
      <t>チョウ</t>
    </rPh>
    <phoneticPr fontId="11"/>
  </si>
  <si>
    <t xml:space="preserve">市民活動補助金 （（b+e）×補助率）                                                 </t>
    <rPh sb="0" eb="2">
      <t>シミン</t>
    </rPh>
    <rPh sb="2" eb="4">
      <t>カツドウ</t>
    </rPh>
    <rPh sb="4" eb="7">
      <t>ホジョキン</t>
    </rPh>
    <rPh sb="15" eb="18">
      <t>ホジョリツ</t>
    </rPh>
    <phoneticPr fontId="11"/>
  </si>
  <si>
    <t>記</t>
    <rPh sb="0" eb="1">
      <t>キ</t>
    </rPh>
    <phoneticPr fontId="11"/>
  </si>
  <si>
    <t>会長住所</t>
    <rPh sb="0" eb="2">
      <t>カイチョウ</t>
    </rPh>
    <rPh sb="2" eb="4">
      <t>ジュウショ</t>
    </rPh>
    <phoneticPr fontId="11"/>
  </si>
  <si>
    <t>会長氏名</t>
    <rPh sb="0" eb="2">
      <t>カイチョウ</t>
    </rPh>
    <rPh sb="2" eb="4">
      <t>シメイ</t>
    </rPh>
    <phoneticPr fontId="11"/>
  </si>
  <si>
    <t>活動地域</t>
    <rPh sb="0" eb="4">
      <t>カツドウチイキ</t>
    </rPh>
    <phoneticPr fontId="2"/>
  </si>
  <si>
    <t>補助事業等の名称</t>
  </si>
  <si>
    <t>単位老人クラブ補助事業</t>
  </si>
  <si>
    <t>補助金等交付申請額</t>
  </si>
  <si>
    <t>施行場所</t>
  </si>
  <si>
    <t>施行予定期間</t>
  </si>
  <si>
    <t>計画の概要及び効果</t>
  </si>
  <si>
    <t>計画の概要：別紙のとおり</t>
  </si>
  <si>
    <t>計画の効果：老人クラブの活動を通して、老人クラブ会員の心身の健康保持、福祉の向上を図る。</t>
  </si>
  <si>
    <t>歳入歳出予算額の内容及び経費の使用方法</t>
  </si>
  <si>
    <t>補助事業等の名称</t>
    <rPh sb="0" eb="5">
      <t>ホジョジギョウトウ</t>
    </rPh>
    <rPh sb="6" eb="8">
      <t>メイショウ</t>
    </rPh>
    <phoneticPr fontId="2"/>
  </si>
  <si>
    <t>補助金等交付申請額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</si>
  <si>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</si>
  <si>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</si>
  <si>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施行予定期間</t>
    <rPh sb="2" eb="6">
      <t>ヨテイキカン</t>
    </rPh>
    <phoneticPr fontId="2"/>
  </si>
  <si>
    <t>着手</t>
    <rPh sb="0" eb="2">
      <t>チャクシュ</t>
    </rPh>
    <phoneticPr fontId="2"/>
  </si>
  <si>
    <t>完了</t>
    <rPh sb="0" eb="2">
      <t>カンリョウ</t>
    </rPh>
    <phoneticPr fontId="2"/>
  </si>
  <si>
    <t>計画の概要及び効果</t>
    <phoneticPr fontId="2"/>
  </si>
  <si>
    <t>歳入歳出予算額の内容及び経費の使用方法</t>
    <phoneticPr fontId="2"/>
  </si>
  <si>
    <t>別紙のとおり</t>
    <rPh sb="0" eb="2">
      <t>ベッシ</t>
    </rPh>
    <phoneticPr fontId="2"/>
  </si>
  <si>
    <t>根拠規定 安城市補助金等の予算執行に関する規則　様式第１（第４条関係）</t>
    <phoneticPr fontId="2"/>
  </si>
  <si>
    <t>(自動入力）</t>
    <rPh sb="1" eb="3">
      <t>ジドウ</t>
    </rPh>
    <rPh sb="3" eb="5">
      <t>ニュウリョク</t>
    </rPh>
    <phoneticPr fontId="2"/>
  </si>
  <si>
    <t>Ｎｏ．</t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</si>
  <si>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</si>
  <si>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</si>
  <si>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</si>
  <si>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年　齢</t>
  </si>
  <si>
    <t>合 計</t>
  </si>
  <si>
    <t>59歳以下</t>
  </si>
  <si>
    <t>60～64歳</t>
  </si>
  <si>
    <t>65～69歳</t>
  </si>
  <si>
    <t>70～74歳</t>
  </si>
  <si>
    <t>75～79歳</t>
  </si>
  <si>
    <t>80～84</t>
  </si>
  <si>
    <t>85～89</t>
  </si>
  <si>
    <t>90～</t>
  </si>
  <si>
    <t>記載例</t>
    <rPh sb="0" eb="3">
      <t>キサイレイ</t>
    </rPh>
    <phoneticPr fontId="2"/>
  </si>
  <si>
    <t>桜町１８番２３号　安城アパート４０３</t>
    <rPh sb="0" eb="2">
      <t>サクラマチ</t>
    </rPh>
    <rPh sb="4" eb="5">
      <t>バン</t>
    </rPh>
    <rPh sb="7" eb="8">
      <t>ゴウ</t>
    </rPh>
    <rPh sb="9" eb="11">
      <t>アンジョウ</t>
    </rPh>
    <phoneticPr fontId="2"/>
  </si>
  <si>
    <t>年度</t>
    <rPh sb="0" eb="2">
      <t>ネンド</t>
    </rPh>
    <phoneticPr fontId="2"/>
  </si>
  <si>
    <t>クラブ名</t>
    <rPh sb="3" eb="4">
      <t>メイ</t>
    </rPh>
    <phoneticPr fontId="2"/>
  </si>
  <si>
    <t>合計</t>
    <rPh sb="0" eb="2">
      <t>ゴウケイ</t>
    </rPh>
    <phoneticPr fontId="2"/>
  </si>
  <si>
    <t>59歳以下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</si>
  <si>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</si>
  <si>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</si>
  <si>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</si>
  <si>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</si>
  <si>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</si>
  <si>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</si>
  <si>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クラブ名</t>
    <phoneticPr fontId="2"/>
  </si>
  <si>
    <t>基準日</t>
    <rPh sb="0" eb="3">
      <t>キジュンビ</t>
    </rPh>
    <phoneticPr fontId="2"/>
  </si>
  <si>
    <t>安城　五郎</t>
    <rPh sb="0" eb="2">
      <t>アンジョウ</t>
    </rPh>
    <rPh sb="3" eb="5">
      <t>ゴロウ</t>
    </rPh>
    <phoneticPr fontId="2"/>
  </si>
  <si>
    <t>←決算書から自動入力</t>
    <rPh sb="1" eb="4">
      <t>ケッサンショ</t>
    </rPh>
    <rPh sb="6" eb="10">
      <t>ジドウニュウリョク</t>
    </rPh>
    <phoneticPr fontId="11"/>
  </si>
  <si>
    <t>（様式８）</t>
    <rPh sb="1" eb="3">
      <t>ヨウシキ</t>
    </rPh>
    <phoneticPr fontId="2"/>
  </si>
  <si>
    <t>会費以外の参加者負担金、他団体からの助成金　等</t>
    <rPh sb="0" eb="2">
      <t>カイヒ</t>
    </rPh>
    <rPh sb="2" eb="4">
      <t>イガイ</t>
    </rPh>
    <rPh sb="5" eb="8">
      <t>サンカシャ</t>
    </rPh>
    <rPh sb="8" eb="10">
      <t>フタン</t>
    </rPh>
    <rPh sb="10" eb="11">
      <t>キン</t>
    </rPh>
    <rPh sb="12" eb="13">
      <t>ホカ</t>
    </rPh>
    <phoneticPr fontId="2"/>
  </si>
  <si>
    <t>補助金等交付請求書</t>
    <rPh sb="0" eb="3">
      <t>ホジョキン</t>
    </rPh>
    <rPh sb="3" eb="4">
      <t>t</t>
    </rPh>
    <rPh sb="4" eb="6">
      <t>コウフ</t>
    </rPh>
    <rPh sb="6" eb="8">
      <t>セイキュウ</t>
    </rPh>
    <rPh sb="8" eb="9">
      <t>ショ</t>
    </rPh>
    <phoneticPr fontId="11"/>
  </si>
  <si>
    <t>　安城市長</t>
    <rPh sb="1" eb="4">
      <t>ア</t>
    </rPh>
    <rPh sb="4" eb="5">
      <t>チョウ</t>
    </rPh>
    <phoneticPr fontId="11"/>
  </si>
  <si>
    <t>請求金額</t>
    <rPh sb="0" eb="2">
      <t>セイキュウ</t>
    </rPh>
    <rPh sb="2" eb="4">
      <t>キンガク</t>
    </rPh>
    <phoneticPr fontId="11"/>
  </si>
  <si>
    <t>補助事業等の名称</t>
    <rPh sb="0" eb="2">
      <t>ホジョ</t>
    </rPh>
    <rPh sb="2" eb="5">
      <t>ジギョウナド</t>
    </rPh>
    <rPh sb="6" eb="8">
      <t>メイショウ</t>
    </rPh>
    <phoneticPr fontId="11"/>
  </si>
  <si>
    <t>交付決定年月日</t>
    <rPh sb="0" eb="2">
      <t>コウフ</t>
    </rPh>
    <rPh sb="2" eb="4">
      <t>ケッテイ</t>
    </rPh>
    <rPh sb="4" eb="7">
      <t>ネ</t>
    </rPh>
    <phoneticPr fontId="11"/>
  </si>
  <si>
    <t>指令</t>
    <rPh sb="0" eb="2">
      <t>シレイ</t>
    </rPh>
    <phoneticPr fontId="11"/>
  </si>
  <si>
    <t>高福第</t>
    <rPh sb="0" eb="1">
      <t>コウ</t>
    </rPh>
    <rPh sb="1" eb="2">
      <t>フク</t>
    </rPh>
    <rPh sb="2" eb="3">
      <t>ダイ</t>
    </rPh>
    <phoneticPr fontId="11"/>
  </si>
  <si>
    <t>号</t>
    <rPh sb="0" eb="1">
      <t>ゴウ</t>
    </rPh>
    <phoneticPr fontId="11"/>
  </si>
  <si>
    <t>〔変更前交付決定日〕</t>
    <rPh sb="1" eb="3">
      <t>ヘンコウ</t>
    </rPh>
    <rPh sb="3" eb="4">
      <t>マエ</t>
    </rPh>
    <rPh sb="4" eb="6">
      <t>コウフ</t>
    </rPh>
    <rPh sb="6" eb="8">
      <t>ケッテイ</t>
    </rPh>
    <rPh sb="8" eb="9">
      <t>ヒ</t>
    </rPh>
    <phoneticPr fontId="11"/>
  </si>
  <si>
    <t>号]</t>
    <rPh sb="0" eb="1">
      <t>ゴウ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</si>
  <si>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</si>
  <si>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交付決定額のうち
受領済額</t>
    <rPh sb="0" eb="2">
      <t>コウフ</t>
    </rPh>
    <rPh sb="2" eb="4">
      <t>ケッテイ</t>
    </rPh>
    <rPh sb="4" eb="5">
      <t>ガク</t>
    </rPh>
    <rPh sb="9" eb="11">
      <t>ジュリョウ</t>
    </rPh>
    <rPh sb="11" eb="12">
      <t>ズ</t>
    </rPh>
    <rPh sb="12" eb="13">
      <t>ガク</t>
    </rPh>
    <phoneticPr fontId="11"/>
  </si>
  <si>
    <t>請求の根拠</t>
    <rPh sb="0" eb="2">
      <t>セイキュウ</t>
    </rPh>
    <rPh sb="3" eb="5">
      <t>コンキョ</t>
    </rPh>
    <phoneticPr fontId="11"/>
  </si>
  <si>
    <t>受　　取　　人</t>
    <rPh sb="0" eb="1">
      <t>ウケ</t>
    </rPh>
    <rPh sb="3" eb="4">
      <t>トリ</t>
    </rPh>
    <rPh sb="6" eb="7">
      <t>ニン</t>
    </rPh>
    <phoneticPr fontId="11"/>
  </si>
  <si>
    <t>　振込先には次の口座を指定します。</t>
    <rPh sb="1" eb="3">
      <t>フリコミ</t>
    </rPh>
    <rPh sb="3" eb="4">
      <t>サキ</t>
    </rPh>
    <rPh sb="6" eb="7">
      <t>ツギ</t>
    </rPh>
    <rPh sb="8" eb="10">
      <t>コウザ</t>
    </rPh>
    <rPh sb="11" eb="13">
      <t>シテイ</t>
    </rPh>
    <phoneticPr fontId="11"/>
  </si>
  <si>
    <t>金融機関名</t>
    <rPh sb="0" eb="2">
      <t>キンユウ</t>
    </rPh>
    <rPh sb="2" eb="4">
      <t>キカン</t>
    </rPh>
    <rPh sb="4" eb="5">
      <t>ナ</t>
    </rPh>
    <phoneticPr fontId="11"/>
  </si>
  <si>
    <t>銀行</t>
  </si>
  <si>
    <t>支店</t>
  </si>
  <si>
    <t>預金種別</t>
    <rPh sb="0" eb="2">
      <t>ヨキン</t>
    </rPh>
    <rPh sb="2" eb="4">
      <t>シュベツ</t>
    </rPh>
    <phoneticPr fontId="11"/>
  </si>
  <si>
    <t>１　普　通</t>
  </si>
  <si>
    <t>（フリガナ）</t>
    <phoneticPr fontId="11"/>
  </si>
  <si>
    <t>口座名義人</t>
    <rPh sb="0" eb="2">
      <t>コウザ</t>
    </rPh>
    <rPh sb="2" eb="4">
      <t>メイギ</t>
    </rPh>
    <rPh sb="4" eb="5">
      <t>ニン</t>
    </rPh>
    <phoneticPr fontId="11"/>
  </si>
  <si>
    <t>安城市補助金等の予算執行に関する規則　様式第６</t>
    <rPh sb="0" eb="3">
      <t>ア</t>
    </rPh>
    <rPh sb="3" eb="6">
      <t>ホジョキン</t>
    </rPh>
    <rPh sb="6" eb="7">
      <t>t</t>
    </rPh>
    <rPh sb="8" eb="10">
      <t>ヨサン</t>
    </rPh>
    <rPh sb="10" eb="12">
      <t>シッコウ</t>
    </rPh>
    <rPh sb="13" eb="14">
      <t>カン</t>
    </rPh>
    <rPh sb="16" eb="18">
      <t>キソク</t>
    </rPh>
    <rPh sb="19" eb="21">
      <t>ヨウシキ</t>
    </rPh>
    <rPh sb="21" eb="22">
      <t>ダイ</t>
    </rPh>
    <phoneticPr fontId="11"/>
  </si>
  <si>
    <t>単位老人クラブ補助事業</t>
    <rPh sb="0" eb="2">
      <t>タンイ</t>
    </rPh>
    <rPh sb="2" eb="4">
      <t>ロウジン</t>
    </rPh>
    <rPh sb="7" eb="9">
      <t>ホジョ</t>
    </rPh>
    <rPh sb="9" eb="11">
      <t>ジギョウ</t>
    </rPh>
    <phoneticPr fontId="11"/>
  </si>
  <si>
    <t>会長住所</t>
    <rPh sb="0" eb="2">
      <t>カイチョウ</t>
    </rPh>
    <rPh sb="2" eb="4">
      <t>ジュウショ</t>
    </rPh>
    <phoneticPr fontId="2"/>
  </si>
  <si>
    <t>０円</t>
    <rPh sb="1" eb="2">
      <t>エン</t>
    </rPh>
    <phoneticPr fontId="2"/>
  </si>
  <si>
    <t>口 座 番 号
（７ケタ）</t>
    <rPh sb="0" eb="1">
      <t>クチ</t>
    </rPh>
    <rPh sb="2" eb="3">
      <t>ザ</t>
    </rPh>
    <rPh sb="4" eb="5">
      <t>バン</t>
    </rPh>
    <rPh sb="6" eb="7">
      <t>ゴウ</t>
    </rPh>
    <phoneticPr fontId="11"/>
  </si>
  <si>
    <t>安城市補助金等の予算執行に関する規則　様式第６（第９条関係）　　　　　　　　決裁による前払い</t>
    <rPh sb="38" eb="40">
      <t>ケッサイ</t>
    </rPh>
    <rPh sb="43" eb="45">
      <t>マエバラ</t>
    </rPh>
    <phoneticPr fontId="2"/>
  </si>
  <si>
    <t>記</t>
    <rPh sb="0" eb="1">
      <t>キ</t>
    </rPh>
    <phoneticPr fontId="2"/>
  </si>
  <si>
    <t>市外の場合は１を入力</t>
    <rPh sb="0" eb="2">
      <t>シガイ</t>
    </rPh>
    <rPh sb="3" eb="5">
      <t>バアイ</t>
    </rPh>
    <rPh sb="8" eb="10">
      <t>ニュウリョク</t>
    </rPh>
    <phoneticPr fontId="2"/>
  </si>
  <si>
    <t>うち　市外居住者</t>
    <rPh sb="3" eb="5">
      <t>シガイ</t>
    </rPh>
    <rPh sb="5" eb="8">
      <t>キョジュウシャ</t>
    </rPh>
    <phoneticPr fontId="2"/>
  </si>
  <si>
    <t>人</t>
    <rPh sb="0" eb="1">
      <t>ニン</t>
    </rPh>
    <phoneticPr fontId="2"/>
  </si>
  <si>
    <t>補助金用基準人数</t>
    <rPh sb="0" eb="3">
      <t>ホジョキン</t>
    </rPh>
    <rPh sb="3" eb="4">
      <t>ヨウ</t>
    </rPh>
    <rPh sb="4" eb="8">
      <t>キジュンニンズウ</t>
    </rPh>
    <phoneticPr fontId="2"/>
  </si>
  <si>
    <t>…①</t>
    <phoneticPr fontId="2"/>
  </si>
  <si>
    <t>人　・・・②</t>
    <rPh sb="0" eb="1">
      <t>ニン</t>
    </rPh>
    <phoneticPr fontId="2"/>
  </si>
  <si>
    <t>人　　（①-②）</t>
    <rPh sb="0" eb="1">
      <t>ニン</t>
    </rPh>
    <phoneticPr fontId="2"/>
  </si>
  <si>
    <r>
      <t>　会員人数</t>
    </r>
    <r>
      <rPr>
        <sz val="9"/>
        <color theme="1"/>
        <rFont val="ＭＳ 明朝"/>
        <family val="1"/>
        <charset val="128"/>
      </rPr>
      <t>（市外居住者は含まない）</t>
    </r>
    <rPh sb="3" eb="5">
      <t>ニンズウ</t>
    </rPh>
    <rPh sb="6" eb="8">
      <t>シガイ</t>
    </rPh>
    <rPh sb="8" eb="11">
      <t>キョジュウシャ</t>
    </rPh>
    <rPh sb="12" eb="13">
      <t>フク</t>
    </rPh>
    <phoneticPr fontId="2"/>
  </si>
  <si>
    <t>80歳～</t>
    <rPh sb="2" eb="3">
      <t>サイ</t>
    </rPh>
    <phoneticPr fontId="2"/>
  </si>
  <si>
    <t>会長</t>
    <rPh sb="0" eb="2">
      <t>カイチョウ</t>
    </rPh>
    <phoneticPr fontId="2"/>
  </si>
  <si>
    <t>副会長</t>
    <rPh sb="0" eb="3">
      <t>フクカイチョウ</t>
    </rPh>
    <phoneticPr fontId="2"/>
  </si>
  <si>
    <t>会計</t>
    <rPh sb="0" eb="2">
      <t>カイケイ</t>
    </rPh>
    <phoneticPr fontId="2"/>
  </si>
  <si>
    <t>監査</t>
    <rPh sb="0" eb="2">
      <t>カンサ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</si>
  <si>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</si>
  <si>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</si>
  <si>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</si>
  <si>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役職</t>
    <rPh sb="0" eb="2">
      <t>ヤクショク</t>
    </rPh>
    <phoneticPr fontId="2"/>
  </si>
  <si>
    <t>１　会員内訳</t>
    <rPh sb="2" eb="4">
      <t>カイイン</t>
    </rPh>
    <rPh sb="4" eb="6">
      <t>ウチワケ</t>
    </rPh>
    <phoneticPr fontId="2"/>
  </si>
  <si>
    <t>２　役員一覧</t>
    <rPh sb="2" eb="4">
      <t>ヤクイン</t>
    </rPh>
    <rPh sb="4" eb="6">
      <t>イチラン</t>
    </rPh>
    <phoneticPr fontId="2"/>
  </si>
  <si>
    <t>（様式２）</t>
    <rPh sb="1" eb="3">
      <t>ヨウシキ</t>
    </rPh>
    <phoneticPr fontId="2"/>
  </si>
  <si>
    <t>様式５</t>
    <rPh sb="0" eb="2">
      <t>ヨウシキ</t>
    </rPh>
    <phoneticPr fontId="2"/>
  </si>
  <si>
    <t>（様式６）</t>
    <rPh sb="1" eb="3">
      <t>ヨウシキ</t>
    </rPh>
    <phoneticPr fontId="2"/>
  </si>
  <si>
    <t>様式８「会員名簿」に生年月日が入力されている場合、自動集計されます。</t>
    <rPh sb="0" eb="2">
      <t>ヨウシキ</t>
    </rPh>
    <rPh sb="4" eb="6">
      <t>カイイン</t>
    </rPh>
    <rPh sb="6" eb="8">
      <t>メイボ</t>
    </rPh>
    <rPh sb="10" eb="12">
      <t>セイネン</t>
    </rPh>
    <rPh sb="12" eb="14">
      <t>ガッピ</t>
    </rPh>
    <rPh sb="15" eb="17">
      <t>ニュウリョク</t>
    </rPh>
    <rPh sb="22" eb="24">
      <t>バアイ</t>
    </rPh>
    <rPh sb="25" eb="29">
      <t>ジドウシュウケイ</t>
    </rPh>
    <phoneticPr fontId="2"/>
  </si>
  <si>
    <t>記入例</t>
    <rPh sb="0" eb="3">
      <t>キニュウレイ</t>
    </rPh>
    <phoneticPr fontId="11"/>
  </si>
  <si>
    <t>新年度について入力（和暦、数字のみ）
例　令和６年４月に提出する補助金の場合→入力「6」</t>
    <rPh sb="0" eb="1">
      <t>シン</t>
    </rPh>
    <rPh sb="1" eb="3">
      <t>ネンド</t>
    </rPh>
    <rPh sb="7" eb="9">
      <t>ニュウリョク</t>
    </rPh>
    <rPh sb="10" eb="12">
      <t>ワレキ</t>
    </rPh>
    <rPh sb="13" eb="15">
      <t>スウジ</t>
    </rPh>
    <rPh sb="19" eb="20">
      <t>レイ</t>
    </rPh>
    <rPh sb="21" eb="23">
      <t>レイワ</t>
    </rPh>
    <rPh sb="24" eb="25">
      <t>ネン</t>
    </rPh>
    <rPh sb="26" eb="27">
      <t>ガツ</t>
    </rPh>
    <rPh sb="28" eb="30">
      <t>テイシュツ</t>
    </rPh>
    <rPh sb="32" eb="35">
      <t>ホジョキン</t>
    </rPh>
    <rPh sb="36" eb="38">
      <t>バアイ</t>
    </rPh>
    <rPh sb="39" eb="41">
      <t>ニュウリョク</t>
    </rPh>
    <phoneticPr fontId="11"/>
  </si>
  <si>
    <t>単位老人クラブ補助金申請ファイル</t>
    <rPh sb="0" eb="4">
      <t>タンイロウジン</t>
    </rPh>
    <rPh sb="7" eb="10">
      <t>ホジョキン</t>
    </rPh>
    <rPh sb="10" eb="12">
      <t>シンセイ</t>
    </rPh>
    <phoneticPr fontId="2"/>
  </si>
  <si>
    <t>市に登録のあるクラブ番号、クラブ名を入力。
※クラブ名に変更がある場合は、申請時に申し出てください</t>
    <rPh sb="0" eb="1">
      <t>シ</t>
    </rPh>
    <rPh sb="2" eb="4">
      <t>トウロク</t>
    </rPh>
    <rPh sb="10" eb="12">
      <t>バンゴウ</t>
    </rPh>
    <rPh sb="16" eb="17">
      <t>メイ</t>
    </rPh>
    <rPh sb="18" eb="20">
      <t>ニュウリョク</t>
    </rPh>
    <rPh sb="26" eb="27">
      <t>メイ</t>
    </rPh>
    <rPh sb="28" eb="30">
      <t>ヘンコウ</t>
    </rPh>
    <rPh sb="33" eb="35">
      <t>バアイ</t>
    </rPh>
    <rPh sb="37" eb="40">
      <t>シンセイジ</t>
    </rPh>
    <rPh sb="41" eb="42">
      <t>モウ</t>
    </rPh>
    <rPh sb="43" eb="44">
      <t>デ</t>
    </rPh>
    <phoneticPr fontId="2"/>
  </si>
  <si>
    <t>補助対象経費小計</t>
    <rPh sb="0" eb="6">
      <t>ホジョタイショウケイヒ</t>
    </rPh>
    <rPh sb="6" eb="8">
      <t>ショウケイ</t>
    </rPh>
    <phoneticPr fontId="2"/>
  </si>
  <si>
    <t>円</t>
    <phoneticPr fontId="2"/>
  </si>
  <si>
    <t>※歳入合計①と支出合計②は同額になるようにしてください。</t>
    <rPh sb="1" eb="5">
      <t>サイニュウゴウケイ</t>
    </rPh>
    <rPh sb="7" eb="11">
      <t>シシュツゴウケイ</t>
    </rPh>
    <rPh sb="13" eb="15">
      <t>ドウガク</t>
    </rPh>
    <phoneticPr fontId="2"/>
  </si>
  <si>
    <t>昨年度当初の繰越金を入力</t>
    <rPh sb="0" eb="3">
      <t>サクネンド</t>
    </rPh>
    <rPh sb="3" eb="5">
      <t>トウショ</t>
    </rPh>
    <rPh sb="6" eb="9">
      <t>クリコシキン</t>
    </rPh>
    <rPh sb="10" eb="12">
      <t>ニュウリョク</t>
    </rPh>
    <phoneticPr fontId="2"/>
  </si>
  <si>
    <t>…補助対象経費の合算額（Ⅱ）</t>
    <phoneticPr fontId="2"/>
  </si>
  <si>
    <t>翌年度繰越金</t>
    <rPh sb="0" eb="6">
      <t>ヨクネンドクリコシキン</t>
    </rPh>
    <phoneticPr fontId="2"/>
  </si>
  <si>
    <t>※通帳や現金出納の繰越額と一致するか確認してください</t>
    <rPh sb="1" eb="3">
      <t>ツウチョウ</t>
    </rPh>
    <rPh sb="4" eb="8">
      <t>ゲンキンスイトウ</t>
    </rPh>
    <rPh sb="9" eb="13">
      <t>クリコシ</t>
    </rPh>
    <rPh sb="13" eb="15">
      <t>イッチ</t>
    </rPh>
    <rPh sb="18" eb="20">
      <t>カクニン</t>
    </rPh>
    <phoneticPr fontId="2"/>
  </si>
  <si>
    <t>…Ⅱ</t>
    <phoneticPr fontId="2"/>
  </si>
  <si>
    <t>市外会員合計</t>
    <rPh sb="0" eb="2">
      <t>シガイ</t>
    </rPh>
    <rPh sb="2" eb="4">
      <t>カイイン</t>
    </rPh>
    <rPh sb="4" eb="6">
      <t>ゴウケイ</t>
    </rPh>
    <phoneticPr fontId="2"/>
  </si>
  <si>
    <t>（様式３）</t>
    <rPh sb="1" eb="3">
      <t>ヨウシキ</t>
    </rPh>
    <phoneticPr fontId="2"/>
  </si>
  <si>
    <t>補　　助　　金</t>
    <phoneticPr fontId="2"/>
  </si>
  <si>
    <t>年度当初の交付決定通知書の金額を入力</t>
    <rPh sb="0" eb="4">
      <t>ネンドトウショ</t>
    </rPh>
    <rPh sb="5" eb="12">
      <t>コウフケッテイツウチショ</t>
    </rPh>
    <rPh sb="13" eb="15">
      <t>キンガク</t>
    </rPh>
    <rPh sb="16" eb="18">
      <t>ニュウリョク</t>
    </rPh>
    <phoneticPr fontId="2"/>
  </si>
  <si>
    <t>市補助金返金額</t>
    <rPh sb="0" eb="4">
      <t>シホジョキン</t>
    </rPh>
    <rPh sb="4" eb="7">
      <t>ヘンキンガク</t>
    </rPh>
    <phoneticPr fontId="2"/>
  </si>
  <si>
    <t>円</t>
    <phoneticPr fontId="2"/>
  </si>
  <si>
    <r>
      <t>市からの老人クラブ振興事業補助金</t>
    </r>
    <r>
      <rPr>
        <b/>
        <sz val="16"/>
        <color rgb="FFFF0000"/>
        <rFont val="ＭＳ 明朝"/>
        <family val="1"/>
        <charset val="128"/>
      </rPr>
      <t>・・・Ⅰ</t>
    </r>
    <phoneticPr fontId="2"/>
  </si>
  <si>
    <r>
      <t xml:space="preserve">補　　助　　金
</t>
    </r>
    <r>
      <rPr>
        <u/>
        <sz val="10"/>
        <color rgb="FFFF0000"/>
        <rFont val="ＭＳ 明朝"/>
        <family val="1"/>
        <charset val="128"/>
      </rPr>
      <t>（ⅠまたはⅡ　どちらか低い額）</t>
    </r>
    <rPh sb="19" eb="20">
      <t>ヒク</t>
    </rPh>
    <rPh sb="21" eb="22">
      <t>ガク</t>
    </rPh>
    <phoneticPr fontId="2"/>
  </si>
  <si>
    <r>
      <t>円・・・</t>
    </r>
    <r>
      <rPr>
        <b/>
        <sz val="16"/>
        <color rgb="FFFF0000"/>
        <rFont val="ＭＳ 明朝"/>
        <family val="1"/>
        <charset val="128"/>
      </rPr>
      <t>Ⅰ</t>
    </r>
    <rPh sb="0" eb="1">
      <t>エン</t>
    </rPh>
    <phoneticPr fontId="2"/>
  </si>
  <si>
    <t>補助対象事業計画書（様式６）の事業に係る
補助対象経費</t>
    <rPh sb="10" eb="12">
      <t>ヨウシキ</t>
    </rPh>
    <rPh sb="15" eb="17">
      <t>ジギョウ</t>
    </rPh>
    <rPh sb="18" eb="19">
      <t>カカ</t>
    </rPh>
    <rPh sb="21" eb="27">
      <t>ホジョタイショウケイヒ</t>
    </rPh>
    <phoneticPr fontId="11"/>
  </si>
  <si>
    <t>事業報告書（様式２）の事業にかかる
補助対象経費</t>
    <rPh sb="2" eb="5">
      <t>ホウコクショ</t>
    </rPh>
    <rPh sb="6" eb="8">
      <t>ヨウシキ</t>
    </rPh>
    <rPh sb="11" eb="13">
      <t>ジギョウ</t>
    </rPh>
    <rPh sb="18" eb="22">
      <t>ホジョタイショウ</t>
    </rPh>
    <rPh sb="22" eb="24">
      <t>ケイヒ</t>
    </rPh>
    <phoneticPr fontId="11"/>
  </si>
  <si>
    <t>（様式７）</t>
    <rPh sb="1" eb="3">
      <t>ヨウシキ</t>
    </rPh>
    <phoneticPr fontId="2"/>
  </si>
  <si>
    <t>（様式９）</t>
    <rPh sb="1" eb="3">
      <t>ヨウシキ</t>
    </rPh>
    <phoneticPr fontId="2"/>
  </si>
  <si>
    <t>（様式４）</t>
    <rPh sb="1" eb="3">
      <t>ヨウシキ</t>
    </rPh>
    <phoneticPr fontId="2"/>
  </si>
  <si>
    <t>安全活動</t>
    <rPh sb="0" eb="4">
      <t>アンゼンカツドウ</t>
    </rPh>
    <phoneticPr fontId="2"/>
  </si>
  <si>
    <t>安全活動</t>
    <rPh sb="0" eb="4">
      <t>アンゼンカツドウ</t>
    </rPh>
    <phoneticPr fontId="2"/>
  </si>
  <si>
    <t>スポーツサークル活動</t>
    <phoneticPr fontId="2"/>
  </si>
  <si>
    <t>［</t>
    <phoneticPr fontId="2"/>
  </si>
  <si>
    <t>・演芸関係（芸能大会、地域の祭り含）</t>
    <rPh sb="11" eb="13">
      <t>チイキ</t>
    </rPh>
    <phoneticPr fontId="2"/>
  </si>
  <si>
    <t>・バス研修等（※他の補助金との重複不可）</t>
  </si>
  <si>
    <t>）</t>
    <phoneticPr fontId="2"/>
  </si>
  <si>
    <t>その他</t>
    <rPh sb="2" eb="3">
      <t>ホカ</t>
    </rPh>
    <phoneticPr fontId="2"/>
  </si>
  <si>
    <t>・地域の高齢者等への掃除やゴミ出し支援</t>
    <rPh sb="1" eb="3">
      <t>チイキ</t>
    </rPh>
    <rPh sb="4" eb="7">
      <t>コウレイシャ</t>
    </rPh>
    <rPh sb="7" eb="8">
      <t>ナド</t>
    </rPh>
    <rPh sb="10" eb="12">
      <t>ソウジ</t>
    </rPh>
    <rPh sb="15" eb="16">
      <t>ダ</t>
    </rPh>
    <rPh sb="17" eb="19">
      <t>シエン</t>
    </rPh>
    <phoneticPr fontId="2"/>
  </si>
  <si>
    <t>・地域の高齢者等への買い物や病院等用務支援</t>
    <rPh sb="10" eb="11">
      <t>カ</t>
    </rPh>
    <rPh sb="12" eb="13">
      <t>モノ</t>
    </rPh>
    <rPh sb="14" eb="16">
      <t>ビョウイン</t>
    </rPh>
    <rPh sb="16" eb="17">
      <t>ナド</t>
    </rPh>
    <rPh sb="17" eb="21">
      <t>ヨウムシエン</t>
    </rPh>
    <phoneticPr fontId="2"/>
  </si>
  <si>
    <t>※　その他以外の全６事業のうち、なるべく５事業以上実施してください。</t>
    <rPh sb="4" eb="5">
      <t>ホカ</t>
    </rPh>
    <rPh sb="5" eb="7">
      <t>イガイ</t>
    </rPh>
    <rPh sb="8" eb="9">
      <t>ゼン</t>
    </rPh>
    <rPh sb="10" eb="12">
      <t>ジギョウ</t>
    </rPh>
    <rPh sb="21" eb="23">
      <t>ジギョウ</t>
    </rPh>
    <rPh sb="23" eb="25">
      <t>イジョウ</t>
    </rPh>
    <rPh sb="25" eb="27">
      <t>ジッシ</t>
    </rPh>
    <phoneticPr fontId="2"/>
  </si>
  <si>
    <t>①と②の金額差</t>
    <rPh sb="4" eb="6">
      <t>キンガク</t>
    </rPh>
    <rPh sb="6" eb="7">
      <t>サ</t>
    </rPh>
    <phoneticPr fontId="2"/>
  </si>
  <si>
    <t>↓印刷範囲外　参考</t>
    <rPh sb="1" eb="6">
      <t>インサツハンイガイ</t>
    </rPh>
    <rPh sb="7" eb="9">
      <t>サンコウ</t>
    </rPh>
    <phoneticPr fontId="2"/>
  </si>
  <si>
    <t>クラブ番号（</t>
    <rPh sb="3" eb="5">
      <t>バンゴウ</t>
    </rPh>
    <phoneticPr fontId="11"/>
  </si>
  <si>
    <t>・卓球　　　　　　　　・ヨガ</t>
    <phoneticPr fontId="2"/>
  </si>
  <si>
    <t>・</t>
    <phoneticPr fontId="2"/>
  </si>
  <si>
    <t>（文化・学習活動に該当するもの）</t>
    <rPh sb="1" eb="3">
      <t>ブンカ</t>
    </rPh>
    <rPh sb="4" eb="8">
      <t>ガクシュウカツドウ</t>
    </rPh>
    <phoneticPr fontId="2"/>
  </si>
  <si>
    <t>・ノルディックウォーキング</t>
    <phoneticPr fontId="2"/>
  </si>
  <si>
    <t>・児童の登下校見守り</t>
    <rPh sb="1" eb="3">
      <t>ジドウ</t>
    </rPh>
    <rPh sb="4" eb="9">
      <t>トウゲコウミマモ</t>
    </rPh>
    <phoneticPr fontId="2"/>
  </si>
  <si>
    <t>・防犯パトロール　　　・自転車大会</t>
    <rPh sb="12" eb="17">
      <t>ジテンシャタイカイ</t>
    </rPh>
    <phoneticPr fontId="2"/>
  </si>
  <si>
    <r>
      <t>※ご自分のクラブが</t>
    </r>
    <r>
      <rPr>
        <u/>
        <sz val="11"/>
        <color theme="1"/>
        <rFont val="ＭＳ 明朝"/>
        <family val="1"/>
        <charset val="128"/>
      </rPr>
      <t>主催する行事</t>
    </r>
    <r>
      <rPr>
        <sz val="11"/>
        <color theme="1"/>
        <rFont val="ＭＳ 明朝"/>
        <family val="1"/>
        <charset val="128"/>
      </rPr>
      <t>で、該当するものに「○」や延べ回数、延べ参加人数、内容を記入してください。</t>
    </r>
    <phoneticPr fontId="2"/>
  </si>
  <si>
    <t>・</t>
    <phoneticPr fontId="2"/>
  </si>
  <si>
    <t>※「活動」項目で当てはまるものが無い場合は、空欄に記入してください。</t>
    <rPh sb="22" eb="24">
      <t>クウラン</t>
    </rPh>
    <rPh sb="23" eb="24">
      <t>ラン</t>
    </rPh>
    <phoneticPr fontId="2"/>
  </si>
  <si>
    <r>
      <t xml:space="preserve">補助金対象外事業
</t>
    </r>
    <r>
      <rPr>
        <sz val="10"/>
        <color theme="1"/>
        <rFont val="ＭＳ 明朝"/>
        <family val="1"/>
        <charset val="128"/>
      </rPr>
      <t>（回数・人数報告不要）</t>
    </r>
    <rPh sb="0" eb="5">
      <t>ホジョキンタイショウ</t>
    </rPh>
    <rPh sb="5" eb="6">
      <t>ソト</t>
    </rPh>
    <rPh sb="6" eb="8">
      <t>ジギョウ</t>
    </rPh>
    <rPh sb="10" eb="12">
      <t>カイスウ</t>
    </rPh>
    <rPh sb="13" eb="19">
      <t>ニンズウホウコクフヨウ</t>
    </rPh>
    <phoneticPr fontId="2"/>
  </si>
  <si>
    <t>クラブ番号</t>
    <rPh sb="3" eb="5">
      <t>バンゴウ</t>
    </rPh>
    <phoneticPr fontId="11"/>
  </si>
  <si>
    <t>・総会　　・役員会　　・誕生日会
・敬老会　・レクレーション活動
・</t>
    <rPh sb="1" eb="3">
      <t>ソウカイ</t>
    </rPh>
    <rPh sb="6" eb="9">
      <t>ヤクインカイ</t>
    </rPh>
    <rPh sb="12" eb="16">
      <t>タンジョウビカイ</t>
    </rPh>
    <rPh sb="18" eb="21">
      <t>ケイロウカイ</t>
    </rPh>
    <rPh sb="30" eb="32">
      <t>カツドウ</t>
    </rPh>
    <phoneticPr fontId="2"/>
  </si>
  <si>
    <t>・宴会を主とした事業（食事会、新年会、忘年会、花見、懇親会）
・会員同士の親睦を目的とした行事（懇親会・親睦旅行）
・法要　　　・</t>
    <rPh sb="1" eb="3">
      <t>エンカイ</t>
    </rPh>
    <rPh sb="4" eb="5">
      <t>シュ</t>
    </rPh>
    <rPh sb="8" eb="10">
      <t>ジギョウ</t>
    </rPh>
    <rPh sb="11" eb="14">
      <t>ショクジカイ</t>
    </rPh>
    <rPh sb="26" eb="29">
      <t>コンシンカイ</t>
    </rPh>
    <rPh sb="59" eb="61">
      <t>ホウヨウ</t>
    </rPh>
    <phoneticPr fontId="2"/>
  </si>
  <si>
    <t>・民謡　</t>
    <phoneticPr fontId="2"/>
  </si>
  <si>
    <t>・福祉施設慰問　</t>
    <rPh sb="1" eb="3">
      <t>フクシ</t>
    </rPh>
    <phoneticPr fontId="2"/>
  </si>
  <si>
    <t>　このことについて、下記のとおり申請します。</t>
    <rPh sb="10" eb="12">
      <t>カキ</t>
    </rPh>
    <rPh sb="16" eb="18">
      <t>シンセイ</t>
    </rPh>
    <phoneticPr fontId="11"/>
  </si>
  <si>
    <t>予定回数</t>
    <rPh sb="0" eb="2">
      <t>ヨテイ</t>
    </rPh>
    <phoneticPr fontId="2"/>
  </si>
  <si>
    <t>会員人数・役員一覧表</t>
    <rPh sb="0" eb="4">
      <t>カイインニンズウ</t>
    </rPh>
    <rPh sb="5" eb="9">
      <t>ヤクインイチラン</t>
    </rPh>
    <rPh sb="9" eb="10">
      <t>ヒョウ</t>
    </rPh>
    <phoneticPr fontId="2"/>
  </si>
  <si>
    <t>〇〇町内</t>
    <rPh sb="2" eb="3">
      <t>マチ</t>
    </rPh>
    <rPh sb="3" eb="4">
      <t>ナイ</t>
    </rPh>
    <phoneticPr fontId="2"/>
  </si>
  <si>
    <t>　老人クラブ会員名簿</t>
    <rPh sb="1" eb="3">
      <t>ロウジン</t>
    </rPh>
    <rPh sb="6" eb="7">
      <t>カイ</t>
    </rPh>
    <rPh sb="8" eb="9">
      <t>インメイボ</t>
    </rPh>
    <phoneticPr fontId="2"/>
  </si>
  <si>
    <t>翌年度</t>
    <rPh sb="0" eb="3">
      <t>ヨクネンド</t>
    </rPh>
    <phoneticPr fontId="2"/>
  </si>
  <si>
    <t>（※）本人が手書きしない場合は、記名押印してください。</t>
    <phoneticPr fontId="2"/>
  </si>
  <si>
    <t>単位老人クラブ事業計画書</t>
    <phoneticPr fontId="2"/>
  </si>
  <si>
    <t>単位老人クラブ事業報告書</t>
    <phoneticPr fontId="2"/>
  </si>
  <si>
    <t>・宴会を主とした事業（食事会、新年会、忘年会、花見など）
・会員同士の親睦を目的とした行事（懇親会・親睦旅行など）
・法要　　　・</t>
    <rPh sb="1" eb="3">
      <t>エンカイ</t>
    </rPh>
    <rPh sb="4" eb="5">
      <t>シュ</t>
    </rPh>
    <rPh sb="8" eb="10">
      <t>ジギョウ</t>
    </rPh>
    <rPh sb="11" eb="14">
      <t>ショクジカイ</t>
    </rPh>
    <rPh sb="59" eb="61">
      <t>ホウヨウ</t>
    </rPh>
    <phoneticPr fontId="2"/>
  </si>
  <si>
    <t>　※　このシートは書面提出不要です</t>
    <rPh sb="9" eb="13">
      <t>ショメンテイシュツ</t>
    </rPh>
    <rPh sb="13" eb="15">
      <t>フヨウ</t>
    </rPh>
    <phoneticPr fontId="2"/>
  </si>
  <si>
    <t>←様式９補助金対象人数から自動入力</t>
    <rPh sb="1" eb="3">
      <t>ヨウシキ</t>
    </rPh>
    <rPh sb="4" eb="11">
      <t>ホジョキンタイショウニンズウ</t>
    </rPh>
    <rPh sb="13" eb="17">
      <t>ジドウニュウリョク</t>
    </rPh>
    <phoneticPr fontId="11"/>
  </si>
  <si>
    <t>定額</t>
    <rPh sb="0" eb="2">
      <t>テイガク</t>
    </rPh>
    <phoneticPr fontId="2"/>
  </si>
  <si>
    <t>円</t>
    <rPh sb="0" eb="1">
      <t>エン</t>
    </rPh>
    <phoneticPr fontId="2"/>
  </si>
  <si>
    <t>人数</t>
    <rPh sb="0" eb="2">
      <t>ニンズウ</t>
    </rPh>
    <phoneticPr fontId="2"/>
  </si>
  <si>
    <t>人×</t>
    <rPh sb="0" eb="1">
      <t>ニン</t>
    </rPh>
    <phoneticPr fontId="2"/>
  </si>
  <si>
    <t>1,140円</t>
    <rPh sb="5" eb="6">
      <t>エン</t>
    </rPh>
    <phoneticPr fontId="2"/>
  </si>
  <si>
    <r>
      <rPr>
        <b/>
        <sz val="12"/>
        <color rgb="FFFF0000"/>
        <rFont val="ＭＳ 明朝"/>
        <family val="1"/>
        <charset val="128"/>
      </rPr>
      <t>補助金基準額</t>
    </r>
    <r>
      <rPr>
        <sz val="11"/>
        <color rgb="FFFF0000"/>
        <rFont val="ＭＳ 明朝"/>
        <family val="1"/>
        <charset val="128"/>
      </rPr>
      <t>（人数によって計算方法が異なります）</t>
    </r>
    <rPh sb="0" eb="3">
      <t>ホジョキン</t>
    </rPh>
    <rPh sb="3" eb="6">
      <t>キジュンガク</t>
    </rPh>
    <rPh sb="7" eb="9">
      <t>ニンズウ</t>
    </rPh>
    <rPh sb="13" eb="17">
      <t>ケイサンホウホウ</t>
    </rPh>
    <rPh sb="18" eb="19">
      <t>コト</t>
    </rPh>
    <phoneticPr fontId="2"/>
  </si>
  <si>
    <r>
      <t xml:space="preserve">住所（町名から）
</t>
    </r>
    <r>
      <rPr>
        <sz val="9"/>
        <color theme="1"/>
        <rFont val="BIZ UDPゴシック"/>
        <family val="3"/>
        <charset val="128"/>
      </rPr>
      <t>※部屋番号まで記載</t>
    </r>
    <rPh sb="0" eb="2">
      <t>ジュウショ</t>
    </rPh>
    <rPh sb="3" eb="5">
      <t>チョウメイ</t>
    </rPh>
    <rPh sb="10" eb="12">
      <t>ヘヤ</t>
    </rPh>
    <rPh sb="12" eb="14">
      <t>バンゴウ</t>
    </rPh>
    <rPh sb="16" eb="18">
      <t>キサイ</t>
    </rPh>
    <phoneticPr fontId="2"/>
  </si>
  <si>
    <t>その他</t>
    <phoneticPr fontId="11"/>
  </si>
  <si>
    <t>具体的な活動（</t>
    <rPh sb="0" eb="3">
      <t>グタイテキ</t>
    </rPh>
    <rPh sb="4" eb="6">
      <t>カツドウ</t>
    </rPh>
    <phoneticPr fontId="2"/>
  </si>
  <si>
    <t>）</t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</si>
  <si>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</si>
  <si>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</si>
  <si>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丸置き場</t>
    <rPh sb="0" eb="1">
      <t>マル</t>
    </rPh>
    <rPh sb="1" eb="2">
      <t>オ</t>
    </rPh>
    <rPh sb="3" eb="4">
      <t>バ</t>
    </rPh>
    <phoneticPr fontId="2"/>
  </si>
  <si>
    <t>右クリック→コピー、右クリック→貼り付けでご利用ください。</t>
    <rPh sb="0" eb="1">
      <t>ミギ</t>
    </rPh>
    <rPh sb="10" eb="11">
      <t>ミギ</t>
    </rPh>
    <rPh sb="16" eb="17">
      <t>ハ</t>
    </rPh>
    <rPh sb="18" eb="19">
      <t>ツ</t>
    </rPh>
    <rPh sb="22" eb="24">
      <t>リヨウ</t>
    </rPh>
    <phoneticPr fontId="2"/>
  </si>
  <si>
    <r>
      <rPr>
        <b/>
        <sz val="14"/>
        <color rgb="FFFF0000"/>
        <rFont val="BIZ UDPゴシック"/>
        <family val="3"/>
        <charset val="128"/>
      </rPr>
      <t>Ⅰ-Ⅱ</t>
    </r>
    <r>
      <rPr>
        <b/>
        <sz val="11"/>
        <color rgb="FFFF0000"/>
        <rFont val="BIZ UDPゴシック"/>
        <family val="3"/>
        <charset val="128"/>
      </rPr>
      <t xml:space="preserve">
</t>
    </r>
    <r>
      <rPr>
        <sz val="11"/>
        <rFont val="BIZ UDPゴシック"/>
        <family val="1"/>
        <charset val="128"/>
      </rPr>
      <t>補助対象経費の合計が補助金額を下回る場合、</t>
    </r>
    <r>
      <rPr>
        <u/>
        <sz val="11"/>
        <rFont val="BIZ UDPゴシック"/>
        <family val="3"/>
        <charset val="128"/>
      </rPr>
      <t>差額の返金が必要となります。</t>
    </r>
    <rPh sb="4" eb="10">
      <t>ホジョタイショウケイヒ</t>
    </rPh>
    <rPh sb="11" eb="13">
      <t>ゴウケイ</t>
    </rPh>
    <rPh sb="14" eb="18">
      <t>ホジョキンガク</t>
    </rPh>
    <rPh sb="19" eb="21">
      <t>シタマワ</t>
    </rPh>
    <rPh sb="22" eb="24">
      <t>バアイ</t>
    </rPh>
    <rPh sb="25" eb="27">
      <t>サガク</t>
    </rPh>
    <rPh sb="28" eb="30">
      <t>ヘンキン</t>
    </rPh>
    <rPh sb="31" eb="33">
      <t>ヒツヨウ</t>
    </rPh>
    <phoneticPr fontId="2"/>
  </si>
  <si>
    <t>令和</t>
    <rPh sb="0" eb="2">
      <t>レイワ</t>
    </rPh>
    <phoneticPr fontId="2"/>
  </si>
  <si>
    <t>作成日：令和７年２月５日</t>
    <rPh sb="0" eb="3">
      <t>サクセイビ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</si>
</sst>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&quot;金&quot;\ #,##0_ &quot;円&quot;"/>
    <numFmt numFmtId="178" formatCode="&quot;[&quot;[$-411]ggge&quot;年&quot;m&quot;月&quot;d&quot;日&quot;;@"/>
    <numFmt numFmtId="179" formatCode="#,##0_ &quot;円&quot;"/>
    <numFmt numFmtId="180" formatCode="[$-411]ge\.m\.d;@"/>
  </numFmts>
  <fonts count="8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Century"/>
      <family val="1"/>
    </font>
    <font>
      <b/>
      <sz val="16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color theme="1"/>
      <name val="Times New Roman"/>
      <family val="1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indexed="8"/>
      <name val="Calibri"/>
      <family val="2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2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rgb="FFFF0000"/>
      <name val="Century"/>
      <family val="1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HGP教科書体"/>
      <family val="1"/>
      <charset val="128"/>
    </font>
    <font>
      <sz val="14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0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1"/>
      <color rgb="FFFF0000"/>
      <name val="BIZ UDPゴシック"/>
      <family val="3"/>
      <charset val="128"/>
    </font>
    <font>
      <b/>
      <sz val="16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indexed="8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8"/>
      <color theme="1"/>
      <name val="HGP創英角ｺﾞｼｯｸUB"/>
      <family val="3"/>
      <charset val="128"/>
    </font>
    <font>
      <sz val="10.5"/>
      <color theme="1"/>
      <name val="HG丸ｺﾞｼｯｸM-PRO"/>
      <family val="3"/>
      <charset val="128"/>
    </font>
    <font>
      <b/>
      <sz val="12"/>
      <color rgb="FF00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name val="BIZ UDPゴシック"/>
      <family val="1"/>
      <charset val="128"/>
    </font>
    <font>
      <u/>
      <sz val="11"/>
      <name val="BIZ UDPゴシック"/>
      <family val="3"/>
      <charset val="128"/>
    </font>
    <font>
      <b/>
      <sz val="12"/>
      <color rgb="FFFF0000"/>
      <name val="HGS創英角ｺﾞｼｯｸUB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rgb="FFFF0000"/>
      <name val="UD デジタル 教科書体 NP-B"/>
      <family val="1"/>
      <charset val="128"/>
    </font>
    <font>
      <sz val="11"/>
      <color theme="0"/>
      <name val="游ゴシック"/>
      <family val="2"/>
      <charset val="128"/>
      <scheme val="minor"/>
    </font>
    <font>
      <sz val="12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4" fillId="0" borderId="0"/>
  </cellStyleXfs>
  <cellXfs count="6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top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0" fontId="8" fillId="0" borderId="0" xfId="2" applyFont="1">
      <alignment vertical="center"/>
    </xf>
    <xf numFmtId="0" fontId="14" fillId="0" borderId="0" xfId="2" applyFont="1" applyAlignment="1">
      <alignment vertical="center" shrinkToFit="1"/>
    </xf>
    <xf numFmtId="0" fontId="14" fillId="0" borderId="0" xfId="2" applyFont="1">
      <alignment vertical="center"/>
    </xf>
    <xf numFmtId="0" fontId="20" fillId="0" borderId="0" xfId="2" applyFont="1">
      <alignment vertical="center"/>
    </xf>
    <xf numFmtId="0" fontId="0" fillId="0" borderId="0" xfId="0" applyAlignment="1"/>
    <xf numFmtId="0" fontId="22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38" xfId="2" applyFont="1" applyBorder="1" applyAlignment="1">
      <alignment horizontal="left" vertical="center"/>
    </xf>
    <xf numFmtId="0" fontId="3" fillId="0" borderId="37" xfId="2" applyFont="1" applyBorder="1" applyAlignment="1">
      <alignment horizontal="center" vertical="center"/>
    </xf>
    <xf numFmtId="0" fontId="4" fillId="0" borderId="39" xfId="2" applyFont="1" applyBorder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14" fillId="0" borderId="40" xfId="2" applyFont="1" applyBorder="1">
      <alignment vertical="center"/>
    </xf>
    <xf numFmtId="38" fontId="14" fillId="0" borderId="0" xfId="3" applyFont="1">
      <alignment vertical="center"/>
    </xf>
    <xf numFmtId="0" fontId="3" fillId="0" borderId="39" xfId="2" applyFont="1" applyBorder="1">
      <alignment vertical="center"/>
    </xf>
    <xf numFmtId="0" fontId="3" fillId="0" borderId="40" xfId="2" applyFont="1" applyBorder="1">
      <alignment vertical="center"/>
    </xf>
    <xf numFmtId="0" fontId="3" fillId="0" borderId="8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5" fillId="0" borderId="7" xfId="2" applyFont="1" applyBorder="1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justify" vertical="center"/>
    </xf>
    <xf numFmtId="0" fontId="12" fillId="0" borderId="0" xfId="2">
      <alignment vertical="center"/>
    </xf>
    <xf numFmtId="0" fontId="29" fillId="0" borderId="0" xfId="2" applyFont="1" applyAlignment="1">
      <alignment horizontal="justify" vertical="center"/>
    </xf>
    <xf numFmtId="0" fontId="14" fillId="0" borderId="0" xfId="2" applyFont="1" applyFill="1">
      <alignment vertical="center"/>
    </xf>
    <xf numFmtId="0" fontId="4" fillId="0" borderId="0" xfId="2" applyFont="1" applyFill="1" applyAlignment="1">
      <alignment horizontal="right" vertical="center"/>
    </xf>
    <xf numFmtId="0" fontId="20" fillId="0" borderId="0" xfId="2" applyFont="1" applyFill="1">
      <alignment vertical="center"/>
    </xf>
    <xf numFmtId="0" fontId="23" fillId="0" borderId="0" xfId="2" applyFont="1" applyFill="1">
      <alignment vertical="center"/>
    </xf>
    <xf numFmtId="0" fontId="24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22" fillId="0" borderId="0" xfId="2" applyFont="1" applyFill="1">
      <alignment vertical="center"/>
    </xf>
    <xf numFmtId="0" fontId="31" fillId="0" borderId="0" xfId="0" applyFont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1" fillId="0" borderId="0" xfId="0" applyFont="1" applyAlignment="1">
      <alignment vertical="top"/>
    </xf>
    <xf numFmtId="0" fontId="4" fillId="0" borderId="7" xfId="0" applyFont="1" applyBorder="1" applyAlignment="1">
      <alignment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0" xfId="0" applyFont="1" applyBorder="1" applyAlignment="1">
      <alignment vertical="center" shrinkToFit="1"/>
    </xf>
    <xf numFmtId="0" fontId="31" fillId="0" borderId="40" xfId="0" applyFont="1" applyBorder="1">
      <alignment vertical="center"/>
    </xf>
    <xf numFmtId="0" fontId="6" fillId="0" borderId="46" xfId="0" applyFont="1" applyBorder="1" applyAlignment="1">
      <alignment horizontal="justify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1" fillId="0" borderId="2" xfId="0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55" xfId="0" applyBorder="1">
      <alignment vertical="center"/>
    </xf>
    <xf numFmtId="0" fontId="34" fillId="0" borderId="0" xfId="0" applyFont="1" applyAlignment="1">
      <alignment horizontal="center"/>
    </xf>
    <xf numFmtId="0" fontId="41" fillId="0" borderId="0" xfId="0" applyFont="1">
      <alignment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3" fillId="0" borderId="0" xfId="2" applyFont="1">
      <alignment vertical="center"/>
    </xf>
    <xf numFmtId="0" fontId="31" fillId="0" borderId="7" xfId="5" applyFont="1" applyBorder="1" applyAlignment="1">
      <alignment vertical="center" shrinkToFit="1"/>
    </xf>
    <xf numFmtId="0" fontId="31" fillId="0" borderId="0" xfId="5" applyFont="1" applyAlignment="1">
      <alignment horizontal="left" vertical="center"/>
    </xf>
    <xf numFmtId="0" fontId="31" fillId="0" borderId="7" xfId="5" applyFont="1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46" fillId="0" borderId="2" xfId="5" applyFont="1" applyBorder="1" applyAlignment="1">
      <alignment horizontal="distributed" vertical="top"/>
    </xf>
    <xf numFmtId="0" fontId="31" fillId="0" borderId="2" xfId="5" applyFont="1" applyBorder="1" applyAlignment="1">
      <alignment horizontal="center" vertical="top"/>
    </xf>
    <xf numFmtId="0" fontId="31" fillId="0" borderId="41" xfId="5" applyFont="1" applyBorder="1" applyAlignment="1">
      <alignment horizontal="left" vertical="center"/>
    </xf>
    <xf numFmtId="0" fontId="31" fillId="0" borderId="42" xfId="5" applyFont="1" applyBorder="1" applyAlignment="1">
      <alignment horizontal="left" vertical="center"/>
    </xf>
    <xf numFmtId="0" fontId="31" fillId="0" borderId="56" xfId="5" applyFont="1" applyBorder="1" applyAlignment="1">
      <alignment horizontal="distributed" vertical="center"/>
    </xf>
    <xf numFmtId="0" fontId="31" fillId="0" borderId="39" xfId="5" applyFont="1" applyBorder="1" applyAlignment="1">
      <alignment horizontal="left" vertical="center" shrinkToFit="1"/>
    </xf>
    <xf numFmtId="0" fontId="31" fillId="0" borderId="0" xfId="5" applyFont="1" applyBorder="1" applyAlignment="1">
      <alignment horizontal="left" vertical="center" shrinkToFit="1"/>
    </xf>
    <xf numFmtId="0" fontId="31" fillId="0" borderId="0" xfId="5" applyFont="1" applyBorder="1" applyAlignment="1">
      <alignment horizontal="center" vertical="center" shrinkToFit="1"/>
    </xf>
    <xf numFmtId="0" fontId="31" fillId="0" borderId="39" xfId="5" applyFont="1" applyBorder="1" applyAlignment="1">
      <alignment vertical="center" shrinkToFit="1"/>
    </xf>
    <xf numFmtId="0" fontId="31" fillId="0" borderId="0" xfId="5" applyFont="1" applyBorder="1" applyAlignment="1">
      <alignment vertical="center" shrinkToFit="1"/>
    </xf>
    <xf numFmtId="0" fontId="48" fillId="0" borderId="0" xfId="5" applyFont="1" applyBorder="1" applyAlignment="1">
      <alignment horizontal="center" vertical="top" shrinkToFit="1"/>
    </xf>
    <xf numFmtId="0" fontId="31" fillId="0" borderId="37" xfId="5" applyFont="1" applyBorder="1" applyAlignment="1">
      <alignment vertical="center"/>
    </xf>
    <xf numFmtId="0" fontId="31" fillId="0" borderId="40" xfId="5" applyFont="1" applyBorder="1" applyAlignment="1">
      <alignment vertical="center" shrinkToFit="1"/>
    </xf>
    <xf numFmtId="0" fontId="46" fillId="0" borderId="0" xfId="5" applyFont="1" applyBorder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31" fillId="0" borderId="38" xfId="5" applyFont="1" applyBorder="1" applyAlignment="1">
      <alignment horizontal="center" vertical="top"/>
    </xf>
    <xf numFmtId="0" fontId="31" fillId="0" borderId="42" xfId="5" applyFont="1" applyBorder="1" applyAlignment="1">
      <alignment horizontal="distributed" vertical="center"/>
    </xf>
    <xf numFmtId="0" fontId="14" fillId="0" borderId="0" xfId="2" applyFo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49" fillId="0" borderId="0" xfId="0" applyFont="1">
      <alignment vertical="center"/>
    </xf>
    <xf numFmtId="0" fontId="4" fillId="0" borderId="2" xfId="2" applyFont="1" applyFill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4" fillId="0" borderId="2" xfId="2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30" fillId="0" borderId="2" xfId="5" applyFont="1" applyBorder="1" applyAlignment="1">
      <alignment horizontal="left" vertical="center" shrinkToFit="1"/>
    </xf>
    <xf numFmtId="0" fontId="30" fillId="0" borderId="2" xfId="5" applyFont="1" applyBorder="1" applyAlignment="1">
      <alignment horizontal="right" vertical="center" shrinkToFit="1"/>
    </xf>
    <xf numFmtId="0" fontId="30" fillId="0" borderId="38" xfId="5" applyFont="1" applyBorder="1" applyAlignment="1">
      <alignment horizontal="left" vertical="center" shrinkToFit="1"/>
    </xf>
    <xf numFmtId="0" fontId="34" fillId="0" borderId="0" xfId="0" applyFont="1">
      <alignment vertical="center"/>
    </xf>
    <xf numFmtId="0" fontId="4" fillId="0" borderId="39" xfId="2" applyFont="1" applyBorder="1" applyAlignment="1">
      <alignment horizontal="left" vertical="center"/>
    </xf>
    <xf numFmtId="0" fontId="4" fillId="0" borderId="40" xfId="2" applyFont="1" applyBorder="1" applyAlignment="1">
      <alignment horizontal="left" vertical="center"/>
    </xf>
    <xf numFmtId="0" fontId="0" fillId="0" borderId="0" xfId="0" applyFill="1">
      <alignment vertical="center"/>
    </xf>
    <xf numFmtId="0" fontId="26" fillId="0" borderId="0" xfId="0" applyFont="1" applyAlignment="1">
      <alignment vertical="top"/>
    </xf>
    <xf numFmtId="0" fontId="14" fillId="0" borderId="0" xfId="2" applyFont="1">
      <alignment vertical="center"/>
    </xf>
    <xf numFmtId="0" fontId="3" fillId="0" borderId="37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2" fillId="2" borderId="0" xfId="0" applyFont="1" applyFill="1" applyAlignment="1">
      <alignment vertical="center" shrinkToFit="1"/>
    </xf>
    <xf numFmtId="0" fontId="52" fillId="2" borderId="3" xfId="0" applyFont="1" applyFill="1" applyBorder="1" applyAlignment="1">
      <alignment vertical="center" shrinkToFit="1"/>
    </xf>
    <xf numFmtId="0" fontId="52" fillId="2" borderId="0" xfId="0" applyFont="1" applyFill="1" applyAlignment="1">
      <alignment horizontal="left" vertical="center"/>
    </xf>
    <xf numFmtId="0" fontId="52" fillId="0" borderId="0" xfId="0" applyFont="1">
      <alignment vertical="center"/>
    </xf>
    <xf numFmtId="0" fontId="53" fillId="0" borderId="1" xfId="0" applyFont="1" applyFill="1" applyBorder="1" applyAlignment="1">
      <alignment horizontal="left" vertical="center" shrinkToFit="1"/>
    </xf>
    <xf numFmtId="0" fontId="52" fillId="0" borderId="4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 wrapText="1"/>
    </xf>
    <xf numFmtId="0" fontId="52" fillId="0" borderId="2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left" vertical="center"/>
    </xf>
    <xf numFmtId="0" fontId="52" fillId="0" borderId="0" xfId="0" applyFont="1" applyAlignment="1">
      <alignment vertical="center" shrinkToFit="1"/>
    </xf>
    <xf numFmtId="0" fontId="52" fillId="0" borderId="0" xfId="0" applyFont="1" applyAlignment="1">
      <alignment horizontal="left" vertical="center"/>
    </xf>
    <xf numFmtId="0" fontId="55" fillId="0" borderId="0" xfId="0" applyFont="1">
      <alignment vertical="center"/>
    </xf>
    <xf numFmtId="0" fontId="52" fillId="7" borderId="1" xfId="0" applyFont="1" applyFill="1" applyBorder="1" applyAlignment="1">
      <alignment horizontal="left" vertical="center" shrinkToFit="1"/>
    </xf>
    <xf numFmtId="0" fontId="25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3" fillId="0" borderId="8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7" fillId="0" borderId="0" xfId="2" applyFont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horizontal="left" vertical="center"/>
    </xf>
    <xf numFmtId="0" fontId="14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3" fillId="0" borderId="40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4" fillId="0" borderId="0" xfId="2" applyFont="1">
      <alignment vertical="center"/>
    </xf>
    <xf numFmtId="0" fontId="7" fillId="0" borderId="2" xfId="2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3" fontId="4" fillId="0" borderId="2" xfId="2" applyNumberFormat="1" applyFont="1" applyBorder="1" applyAlignment="1">
      <alignment vertical="center"/>
    </xf>
    <xf numFmtId="0" fontId="4" fillId="0" borderId="40" xfId="2" applyFont="1" applyFill="1" applyBorder="1" applyAlignment="1">
      <alignment horizontal="left" vertical="center"/>
    </xf>
    <xf numFmtId="0" fontId="58" fillId="0" borderId="8" xfId="2" applyFont="1" applyFill="1" applyBorder="1" applyAlignment="1">
      <alignment horizontal="center" vertical="center"/>
    </xf>
    <xf numFmtId="0" fontId="66" fillId="0" borderId="6" xfId="2" applyFont="1" applyBorder="1" applyAlignment="1">
      <alignment horizontal="left" vertical="center"/>
    </xf>
    <xf numFmtId="0" fontId="3" fillId="0" borderId="8" xfId="2" applyFont="1" applyBorder="1" applyAlignment="1">
      <alignment horizontal="center" vertical="center"/>
    </xf>
    <xf numFmtId="0" fontId="31" fillId="7" borderId="0" xfId="5" applyFont="1" applyFill="1" applyBorder="1" applyAlignment="1">
      <alignment horizontal="center" vertical="center" shrinkToFit="1"/>
    </xf>
    <xf numFmtId="0" fontId="31" fillId="7" borderId="3" xfId="5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0" xfId="2" applyFont="1">
      <alignment vertical="center"/>
    </xf>
    <xf numFmtId="0" fontId="26" fillId="7" borderId="0" xfId="2" applyFont="1" applyFill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center" vertical="center"/>
    </xf>
    <xf numFmtId="0" fontId="31" fillId="0" borderId="7" xfId="5" applyFont="1" applyBorder="1" applyAlignment="1">
      <alignment horizontal="center" vertical="center"/>
    </xf>
    <xf numFmtId="38" fontId="52" fillId="0" borderId="5" xfId="3" applyFont="1" applyFill="1" applyBorder="1" applyAlignment="1" applyProtection="1">
      <alignment vertical="center" shrinkToFit="1"/>
      <protection locked="0"/>
    </xf>
    <xf numFmtId="38" fontId="52" fillId="0" borderId="6" xfId="3" applyFont="1" applyFill="1" applyBorder="1" applyAlignment="1" applyProtection="1">
      <alignment vertical="center" shrinkToFit="1"/>
      <protection locked="0"/>
    </xf>
    <xf numFmtId="38" fontId="52" fillId="7" borderId="36" xfId="3" applyFont="1" applyFill="1" applyBorder="1" applyAlignment="1" applyProtection="1">
      <alignment vertical="center" shrinkToFit="1"/>
      <protection locked="0"/>
    </xf>
    <xf numFmtId="38" fontId="52" fillId="0" borderId="36" xfId="3" applyFont="1" applyBorder="1" applyAlignment="1" applyProtection="1">
      <alignment vertical="center" shrinkToFit="1"/>
    </xf>
    <xf numFmtId="0" fontId="18" fillId="0" borderId="0" xfId="2" applyFont="1" applyAlignment="1">
      <alignment horizontal="right" vertical="center"/>
    </xf>
    <xf numFmtId="38" fontId="54" fillId="0" borderId="36" xfId="3" applyFont="1" applyFill="1" applyBorder="1" applyAlignment="1" applyProtection="1">
      <alignment horizontal="right" vertical="center" shrinkToFit="1"/>
      <protection locked="0"/>
    </xf>
    <xf numFmtId="38" fontId="52" fillId="7" borderId="5" xfId="3" applyFont="1" applyFill="1" applyBorder="1" applyAlignment="1" applyProtection="1">
      <alignment horizontal="right" vertical="center" shrinkToFit="1"/>
      <protection locked="0"/>
    </xf>
    <xf numFmtId="38" fontId="52" fillId="0" borderId="36" xfId="3" applyFont="1" applyBorder="1" applyAlignment="1" applyProtection="1">
      <alignment horizontal="right" vertical="center" shrinkToFit="1"/>
    </xf>
    <xf numFmtId="0" fontId="68" fillId="0" borderId="0" xfId="2" applyFont="1">
      <alignment vertical="center"/>
    </xf>
    <xf numFmtId="0" fontId="37" fillId="0" borderId="0" xfId="0" applyFont="1" applyAlignment="1"/>
    <xf numFmtId="0" fontId="69" fillId="0" borderId="0" xfId="2" applyFont="1" applyAlignment="1">
      <alignment horizontal="left" vertical="center" shrinkToFit="1"/>
    </xf>
    <xf numFmtId="0" fontId="18" fillId="0" borderId="0" xfId="2" applyFont="1" applyAlignment="1">
      <alignment horizontal="right" vertical="center" shrinkToFit="1"/>
    </xf>
    <xf numFmtId="0" fontId="68" fillId="0" borderId="0" xfId="2" applyFont="1" applyAlignment="1">
      <alignment vertical="center" shrinkToFit="1"/>
    </xf>
    <xf numFmtId="0" fontId="37" fillId="0" borderId="0" xfId="0" applyFont="1" applyAlignment="1">
      <alignment shrinkToFi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70" fillId="0" borderId="0" xfId="2" applyFont="1" applyBorder="1" applyAlignment="1">
      <alignment horizontal="center" vertical="center"/>
    </xf>
    <xf numFmtId="0" fontId="48" fillId="0" borderId="0" xfId="2" applyFont="1" applyFill="1" applyAlignment="1">
      <alignment horizontal="center" vertical="center"/>
    </xf>
    <xf numFmtId="0" fontId="48" fillId="0" borderId="8" xfId="2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4" fillId="0" borderId="0" xfId="2" applyFont="1" applyFill="1">
      <alignment vertical="center"/>
    </xf>
    <xf numFmtId="0" fontId="4" fillId="0" borderId="0" xfId="2" applyFont="1" applyAlignment="1">
      <alignment horizontal="left" vertical="center"/>
    </xf>
    <xf numFmtId="0" fontId="71" fillId="0" borderId="53" xfId="4" applyFont="1" applyBorder="1" applyAlignment="1" applyProtection="1">
      <alignment horizontal="center" vertical="center" shrinkToFit="1"/>
      <protection locked="0"/>
    </xf>
    <xf numFmtId="0" fontId="52" fillId="0" borderId="53" xfId="0" applyFont="1" applyBorder="1" applyAlignment="1" applyProtection="1">
      <alignment horizontal="center" vertical="center" shrinkToFit="1"/>
      <protection locked="0"/>
    </xf>
    <xf numFmtId="0" fontId="52" fillId="0" borderId="64" xfId="0" applyFont="1" applyBorder="1" applyAlignment="1" applyProtection="1">
      <alignment horizontal="center" vertical="center" shrinkToFit="1"/>
      <protection locked="0"/>
    </xf>
    <xf numFmtId="0" fontId="52" fillId="0" borderId="52" xfId="0" applyFont="1" applyBorder="1" applyAlignment="1">
      <alignment horizontal="center" vertical="center" shrinkToFit="1"/>
    </xf>
    <xf numFmtId="0" fontId="52" fillId="0" borderId="63" xfId="0" applyFont="1" applyBorder="1" applyAlignment="1">
      <alignment horizontal="center" vertical="center" shrinkToFit="1"/>
    </xf>
    <xf numFmtId="0" fontId="73" fillId="7" borderId="66" xfId="0" applyFont="1" applyFill="1" applyBorder="1">
      <alignment vertical="center"/>
    </xf>
    <xf numFmtId="38" fontId="52" fillId="7" borderId="36" xfId="1" applyFont="1" applyFill="1" applyBorder="1" applyAlignment="1">
      <alignment horizontal="center" vertical="center" shrinkToFit="1"/>
    </xf>
    <xf numFmtId="38" fontId="52" fillId="7" borderId="36" xfId="1" applyFont="1" applyFill="1" applyBorder="1" applyAlignment="1" applyProtection="1">
      <alignment horizontal="right" vertical="center" shrinkToFit="1"/>
      <protection locked="0"/>
    </xf>
    <xf numFmtId="38" fontId="54" fillId="0" borderId="39" xfId="1" applyFont="1" applyFill="1" applyBorder="1" applyAlignment="1" applyProtection="1">
      <alignment horizontal="right" vertical="center" shrinkToFit="1"/>
      <protection locked="0"/>
    </xf>
    <xf numFmtId="38" fontId="54" fillId="0" borderId="36" xfId="1" applyFont="1" applyFill="1" applyBorder="1" applyAlignment="1" applyProtection="1">
      <alignment horizontal="right" vertical="center" shrinkToFit="1"/>
      <protection locked="0"/>
    </xf>
    <xf numFmtId="38" fontId="52" fillId="0" borderId="36" xfId="1" applyFont="1" applyFill="1" applyBorder="1" applyAlignment="1" applyProtection="1">
      <alignment horizontal="right" vertical="center" shrinkToFit="1"/>
      <protection locked="0"/>
    </xf>
    <xf numFmtId="38" fontId="52" fillId="7" borderId="36" xfId="1" applyFont="1" applyFill="1" applyBorder="1" applyAlignment="1">
      <alignment horizontal="right" vertical="center" shrinkToFit="1"/>
    </xf>
    <xf numFmtId="38" fontId="52" fillId="7" borderId="5" xfId="3" applyFont="1" applyFill="1" applyBorder="1" applyAlignment="1" applyProtection="1">
      <alignment vertical="center" shrinkToFit="1"/>
      <protection locked="0"/>
    </xf>
    <xf numFmtId="38" fontId="26" fillId="7" borderId="0" xfId="3" applyFont="1" applyFill="1" applyBorder="1" applyAlignment="1" applyProtection="1">
      <alignment horizontal="right" vertical="center" shrinkToFit="1"/>
      <protection locked="0"/>
    </xf>
    <xf numFmtId="0" fontId="26" fillId="7" borderId="0" xfId="2" applyFont="1" applyFill="1" applyAlignment="1" applyProtection="1">
      <alignment horizontal="right" vertical="center" shrinkToFit="1"/>
      <protection locked="0"/>
    </xf>
    <xf numFmtId="0" fontId="23" fillId="0" borderId="2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0" fillId="0" borderId="0" xfId="2" applyFont="1" applyBorder="1" applyAlignment="1">
      <alignment horizontal="right" vertical="center"/>
    </xf>
    <xf numFmtId="0" fontId="76" fillId="3" borderId="15" xfId="0" applyFont="1" applyFill="1" applyBorder="1" applyAlignment="1">
      <alignment horizontal="center" vertical="center" wrapText="1"/>
    </xf>
    <xf numFmtId="0" fontId="31" fillId="0" borderId="39" xfId="2" applyFont="1" applyBorder="1" applyAlignment="1">
      <alignment horizontal="left" vertical="center"/>
    </xf>
    <xf numFmtId="0" fontId="31" fillId="0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vertical="center"/>
    </xf>
    <xf numFmtId="180" fontId="52" fillId="0" borderId="53" xfId="0" applyNumberFormat="1" applyFont="1" applyBorder="1" applyAlignment="1" applyProtection="1">
      <alignment vertical="center" shrinkToFit="1"/>
      <protection locked="0"/>
    </xf>
    <xf numFmtId="180" fontId="52" fillId="0" borderId="64" xfId="0" applyNumberFormat="1" applyFont="1" applyBorder="1" applyAlignment="1" applyProtection="1">
      <alignment vertical="center" shrinkToFit="1"/>
      <protection locked="0"/>
    </xf>
    <xf numFmtId="0" fontId="51" fillId="0" borderId="2" xfId="0" applyFont="1" applyBorder="1" applyAlignment="1">
      <alignment vertical="center"/>
    </xf>
    <xf numFmtId="0" fontId="52" fillId="5" borderId="53" xfId="0" applyFont="1" applyFill="1" applyBorder="1" applyAlignment="1">
      <alignment vertical="center" shrinkToFit="1"/>
    </xf>
    <xf numFmtId="0" fontId="71" fillId="0" borderId="54" xfId="4" applyFont="1" applyBorder="1" applyAlignment="1" applyProtection="1">
      <alignment horizontal="center" vertical="center" shrinkToFit="1"/>
      <protection locked="0"/>
    </xf>
    <xf numFmtId="0" fontId="52" fillId="5" borderId="64" xfId="0" applyFont="1" applyFill="1" applyBorder="1" applyAlignment="1">
      <alignment vertical="center" shrinkToFit="1"/>
    </xf>
    <xf numFmtId="0" fontId="71" fillId="0" borderId="65" xfId="4" applyFont="1" applyBorder="1" applyAlignment="1" applyProtection="1">
      <alignment horizontal="center" vertical="center" shrinkToFit="1"/>
      <protection locked="0"/>
    </xf>
    <xf numFmtId="0" fontId="52" fillId="6" borderId="67" xfId="0" applyFont="1" applyFill="1" applyBorder="1" applyAlignment="1">
      <alignment horizontal="center" vertical="center" shrinkToFit="1"/>
    </xf>
    <xf numFmtId="0" fontId="71" fillId="6" borderId="68" xfId="4" applyFont="1" applyFill="1" applyBorder="1" applyAlignment="1" applyProtection="1">
      <alignment horizontal="center" vertical="center" shrinkToFit="1"/>
      <protection locked="0"/>
    </xf>
    <xf numFmtId="0" fontId="52" fillId="6" borderId="68" xfId="0" applyFont="1" applyFill="1" applyBorder="1" applyAlignment="1" applyProtection="1">
      <alignment horizontal="center" vertical="center" shrinkToFit="1"/>
      <protection locked="0"/>
    </xf>
    <xf numFmtId="180" fontId="52" fillId="6" borderId="68" xfId="0" applyNumberFormat="1" applyFont="1" applyFill="1" applyBorder="1" applyAlignment="1" applyProtection="1">
      <alignment vertical="center" shrinkToFit="1"/>
      <protection locked="0"/>
    </xf>
    <xf numFmtId="0" fontId="52" fillId="5" borderId="68" xfId="0" applyFont="1" applyFill="1" applyBorder="1" applyAlignment="1">
      <alignment vertical="center" shrinkToFit="1"/>
    </xf>
    <xf numFmtId="0" fontId="71" fillId="6" borderId="69" xfId="4" applyFont="1" applyFill="1" applyBorder="1" applyAlignment="1" applyProtection="1">
      <alignment horizontal="center" vertical="center" shrinkToFit="1"/>
      <protection locked="0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39" fillId="6" borderId="0" xfId="0" applyFont="1" applyFill="1">
      <alignment vertical="center"/>
    </xf>
    <xf numFmtId="0" fontId="38" fillId="6" borderId="0" xfId="0" applyFont="1" applyFill="1" applyAlignment="1">
      <alignment vertical="top" wrapText="1"/>
    </xf>
    <xf numFmtId="0" fontId="62" fillId="6" borderId="0" xfId="0" applyFont="1" applyFill="1" applyAlignment="1">
      <alignment horizontal="center" vertical="center"/>
    </xf>
    <xf numFmtId="0" fontId="38" fillId="6" borderId="39" xfId="0" applyFont="1" applyFill="1" applyBorder="1" applyAlignment="1">
      <alignment vertical="top" wrapText="1"/>
    </xf>
    <xf numFmtId="0" fontId="40" fillId="6" borderId="0" xfId="0" applyFont="1" applyFill="1">
      <alignment vertical="center"/>
    </xf>
    <xf numFmtId="0" fontId="38" fillId="6" borderId="0" xfId="0" applyFont="1" applyFill="1" applyBorder="1" applyAlignment="1">
      <alignment vertical="top" wrapText="1"/>
    </xf>
    <xf numFmtId="0" fontId="0" fillId="6" borderId="0" xfId="0" applyFill="1" applyBorder="1">
      <alignment vertical="center"/>
    </xf>
    <xf numFmtId="0" fontId="0" fillId="6" borderId="0" xfId="0" applyFill="1" applyBorder="1" applyAlignment="1">
      <alignment horizontal="center" vertical="center"/>
    </xf>
    <xf numFmtId="0" fontId="35" fillId="6" borderId="0" xfId="0" applyFont="1" applyFill="1" applyBorder="1" applyAlignment="1">
      <alignment horizontal="center" vertical="distributed" wrapText="1"/>
    </xf>
    <xf numFmtId="0" fontId="35" fillId="6" borderId="0" xfId="0" applyFont="1" applyFill="1" applyBorder="1" applyAlignment="1">
      <alignment horizontal="center" vertical="center"/>
    </xf>
    <xf numFmtId="49" fontId="52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1" xfId="0" applyFont="1" applyFill="1" applyBorder="1" applyAlignment="1">
      <alignment vertical="center" shrinkToFit="1"/>
    </xf>
    <xf numFmtId="0" fontId="52" fillId="0" borderId="1" xfId="0" applyFont="1" applyFill="1" applyBorder="1" applyAlignment="1">
      <alignment vertical="center" wrapText="1" shrinkToFit="1"/>
    </xf>
    <xf numFmtId="0" fontId="52" fillId="7" borderId="1" xfId="0" applyFont="1" applyFill="1" applyBorder="1" applyAlignment="1">
      <alignment vertical="center" shrinkToFit="1"/>
    </xf>
    <xf numFmtId="0" fontId="52" fillId="7" borderId="1" xfId="0" applyFont="1" applyFill="1" applyBorder="1" applyAlignment="1">
      <alignment vertical="center" wrapText="1" shrinkToFit="1"/>
    </xf>
    <xf numFmtId="0" fontId="52" fillId="0" borderId="1" xfId="0" applyFont="1" applyBorder="1" applyAlignment="1">
      <alignment horizontal="center" vertical="center"/>
    </xf>
    <xf numFmtId="0" fontId="14" fillId="0" borderId="0" xfId="2" applyFont="1">
      <alignment vertical="center"/>
    </xf>
    <xf numFmtId="38" fontId="4" fillId="0" borderId="0" xfId="1" applyFont="1" applyBorder="1" applyAlignment="1">
      <alignment horizontal="center" vertical="center" shrinkToFit="1"/>
    </xf>
    <xf numFmtId="0" fontId="4" fillId="0" borderId="3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72" fillId="0" borderId="0" xfId="2" applyFont="1" applyFill="1" applyBorder="1" applyAlignment="1">
      <alignment horizontal="center" vertical="center" shrinkToFit="1"/>
    </xf>
    <xf numFmtId="0" fontId="82" fillId="0" borderId="40" xfId="2" applyFont="1" applyBorder="1" applyAlignment="1">
      <alignment horizontal="center" vertical="center"/>
    </xf>
    <xf numFmtId="0" fontId="76" fillId="3" borderId="12" xfId="0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50" fillId="0" borderId="4" xfId="0" applyFont="1" applyBorder="1">
      <alignment vertical="center"/>
    </xf>
    <xf numFmtId="0" fontId="0" fillId="3" borderId="18" xfId="0" applyFill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39" xfId="0" applyFont="1" applyBorder="1" applyAlignment="1"/>
    <xf numFmtId="0" fontId="3" fillId="0" borderId="0" xfId="0" applyFont="1" applyBorder="1" applyAlignment="1">
      <alignment horizontal="right"/>
    </xf>
    <xf numFmtId="38" fontId="4" fillId="0" borderId="1" xfId="1" applyFont="1" applyBorder="1" applyAlignment="1">
      <alignment vertical="center" shrinkToFit="1"/>
    </xf>
    <xf numFmtId="0" fontId="3" fillId="0" borderId="39" xfId="0" applyFont="1" applyBorder="1" applyAlignment="1"/>
    <xf numFmtId="0" fontId="14" fillId="0" borderId="0" xfId="2" applyFont="1">
      <alignment vertical="center"/>
    </xf>
    <xf numFmtId="0" fontId="26" fillId="4" borderId="49" xfId="0" applyFont="1" applyFill="1" applyBorder="1" applyAlignment="1">
      <alignment horizontal="center" vertical="center"/>
    </xf>
    <xf numFmtId="0" fontId="42" fillId="4" borderId="50" xfId="0" applyFont="1" applyFill="1" applyBorder="1" applyAlignment="1">
      <alignment horizontal="center" vertical="center"/>
    </xf>
    <xf numFmtId="0" fontId="26" fillId="4" borderId="50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/>
    </xf>
    <xf numFmtId="0" fontId="26" fillId="4" borderId="51" xfId="0" applyFont="1" applyFill="1" applyBorder="1" applyAlignment="1">
      <alignment horizontal="center" vertical="center"/>
    </xf>
    <xf numFmtId="0" fontId="73" fillId="7" borderId="66" xfId="0" applyFont="1" applyFill="1" applyBorder="1" applyAlignment="1">
      <alignment horizontal="center" vertical="center"/>
    </xf>
    <xf numFmtId="38" fontId="26" fillId="7" borderId="0" xfId="3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3" fillId="0" borderId="2" xfId="0" applyFont="1" applyBorder="1">
      <alignment vertical="center"/>
    </xf>
    <xf numFmtId="0" fontId="51" fillId="0" borderId="0" xfId="0" applyFont="1" applyBorder="1" applyAlignment="1">
      <alignment vertical="center"/>
    </xf>
    <xf numFmtId="0" fontId="51" fillId="0" borderId="40" xfId="0" applyFont="1" applyBorder="1" applyAlignment="1">
      <alignment vertical="center"/>
    </xf>
    <xf numFmtId="0" fontId="87" fillId="0" borderId="0" xfId="0" applyFont="1" applyAlignment="1">
      <alignment vertical="center" wrapText="1"/>
    </xf>
    <xf numFmtId="0" fontId="86" fillId="0" borderId="0" xfId="0" applyFont="1">
      <alignment vertical="center"/>
    </xf>
    <xf numFmtId="0" fontId="88" fillId="0" borderId="0" xfId="0" applyFont="1" applyAlignment="1">
      <alignment vertical="center" wrapText="1"/>
    </xf>
    <xf numFmtId="0" fontId="50" fillId="0" borderId="0" xfId="0" applyFont="1" applyBorder="1">
      <alignment vertical="center"/>
    </xf>
    <xf numFmtId="0" fontId="50" fillId="7" borderId="2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39" xfId="0" applyFill="1" applyBorder="1">
      <alignment vertical="center"/>
    </xf>
    <xf numFmtId="0" fontId="0" fillId="8" borderId="0" xfId="0" applyFill="1" applyBorder="1">
      <alignment vertical="center"/>
    </xf>
    <xf numFmtId="0" fontId="0" fillId="8" borderId="40" xfId="0" applyFill="1" applyBorder="1">
      <alignment vertical="center"/>
    </xf>
    <xf numFmtId="0" fontId="52" fillId="0" borderId="4" xfId="0" applyFont="1" applyBorder="1" applyAlignment="1">
      <alignment horizontal="center" vertical="center" shrinkToFit="1"/>
    </xf>
    <xf numFmtId="0" fontId="52" fillId="0" borderId="8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73" fillId="7" borderId="32" xfId="0" applyFont="1" applyFill="1" applyBorder="1" applyAlignment="1">
      <alignment horizontal="center" vertical="center"/>
    </xf>
    <xf numFmtId="0" fontId="73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left" vertical="center" shrinkToFit="1"/>
    </xf>
    <xf numFmtId="0" fontId="4" fillId="7" borderId="15" xfId="0" applyFont="1" applyFill="1" applyBorder="1" applyAlignment="1">
      <alignment horizontal="left" vertical="center" shrinkToFit="1"/>
    </xf>
    <xf numFmtId="0" fontId="73" fillId="7" borderId="29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left" vertical="center" indent="1"/>
    </xf>
    <xf numFmtId="0" fontId="4" fillId="7" borderId="15" xfId="0" applyFont="1" applyFill="1" applyBorder="1" applyAlignment="1">
      <alignment horizontal="left" vertical="center" indent="1"/>
    </xf>
    <xf numFmtId="0" fontId="4" fillId="7" borderId="14" xfId="0" applyFont="1" applyFill="1" applyBorder="1" applyAlignment="1">
      <alignment horizontal="justify" vertical="center" wrapText="1"/>
    </xf>
    <xf numFmtId="0" fontId="4" fillId="7" borderId="20" xfId="0" applyFont="1" applyFill="1" applyBorder="1" applyAlignment="1">
      <alignment horizontal="justify" vertical="center" wrapText="1"/>
    </xf>
    <xf numFmtId="0" fontId="4" fillId="7" borderId="27" xfId="0" applyFont="1" applyFill="1" applyBorder="1" applyAlignment="1">
      <alignment horizontal="left" vertical="center"/>
    </xf>
    <xf numFmtId="0" fontId="4" fillId="7" borderId="28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justify" vertical="center" wrapText="1"/>
    </xf>
    <xf numFmtId="0" fontId="4" fillId="7" borderId="21" xfId="0" applyFont="1" applyFill="1" applyBorder="1" applyAlignment="1">
      <alignment horizontal="justify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7" borderId="11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left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73" fillId="7" borderId="10" xfId="0" applyFont="1" applyFill="1" applyBorder="1" applyAlignment="1">
      <alignment horizontal="center" vertical="center"/>
    </xf>
    <xf numFmtId="0" fontId="73" fillId="7" borderId="16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left" vertical="center" wrapText="1"/>
    </xf>
    <xf numFmtId="0" fontId="4" fillId="7" borderId="43" xfId="0" applyFont="1" applyFill="1" applyBorder="1" applyAlignment="1">
      <alignment horizontal="left" vertical="center" wrapText="1"/>
    </xf>
    <xf numFmtId="0" fontId="4" fillId="7" borderId="45" xfId="0" applyFont="1" applyFill="1" applyBorder="1" applyAlignment="1">
      <alignment horizontal="left" vertical="center" wrapText="1"/>
    </xf>
    <xf numFmtId="0" fontId="18" fillId="7" borderId="43" xfId="0" applyFont="1" applyFill="1" applyBorder="1" applyAlignment="1">
      <alignment horizontal="center" vertical="center"/>
    </xf>
    <xf numFmtId="0" fontId="18" fillId="7" borderId="44" xfId="0" applyFont="1" applyFill="1" applyBorder="1" applyAlignment="1">
      <alignment horizontal="center" vertical="center"/>
    </xf>
    <xf numFmtId="0" fontId="18" fillId="7" borderId="45" xfId="0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left" vertical="center" wrapText="1"/>
    </xf>
    <xf numFmtId="0" fontId="73" fillId="7" borderId="3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  <xf numFmtId="0" fontId="67" fillId="7" borderId="14" xfId="0" applyFont="1" applyFill="1" applyBorder="1">
      <alignment vertical="center"/>
    </xf>
    <xf numFmtId="0" fontId="67" fillId="7" borderId="15" xfId="0" applyFont="1" applyFill="1" applyBorder="1">
      <alignment vertical="center"/>
    </xf>
    <xf numFmtId="0" fontId="67" fillId="7" borderId="27" xfId="0" applyFont="1" applyFill="1" applyBorder="1">
      <alignment vertical="center"/>
    </xf>
    <xf numFmtId="0" fontId="67" fillId="7" borderId="28" xfId="0" applyFont="1" applyFill="1" applyBorder="1">
      <alignment vertical="center"/>
    </xf>
    <xf numFmtId="0" fontId="4" fillId="7" borderId="27" xfId="0" applyFont="1" applyFill="1" applyBorder="1" applyAlignment="1">
      <alignment horizontal="left" vertical="center" wrapText="1"/>
    </xf>
    <xf numFmtId="0" fontId="4" fillId="7" borderId="21" xfId="0" applyFont="1" applyFill="1" applyBorder="1" applyAlignment="1">
      <alignment horizontal="left" vertical="center" wrapText="1"/>
    </xf>
    <xf numFmtId="0" fontId="19" fillId="7" borderId="33" xfId="0" applyFont="1" applyFill="1" applyBorder="1" applyAlignment="1">
      <alignment horizontal="center" vertical="center" textRotation="255" wrapText="1"/>
    </xf>
    <xf numFmtId="0" fontId="19" fillId="7" borderId="13" xfId="0" applyFont="1" applyFill="1" applyBorder="1" applyAlignment="1">
      <alignment horizontal="center" vertical="center" textRotation="255" wrapText="1"/>
    </xf>
    <xf numFmtId="0" fontId="4" fillId="7" borderId="24" xfId="0" applyFont="1" applyFill="1" applyBorder="1" applyAlignment="1">
      <alignment horizontal="left" vertical="center"/>
    </xf>
    <xf numFmtId="0" fontId="4" fillId="7" borderId="25" xfId="0" applyFont="1" applyFill="1" applyBorder="1" applyAlignment="1">
      <alignment horizontal="left" vertical="center"/>
    </xf>
    <xf numFmtId="0" fontId="4" fillId="7" borderId="24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left" vertical="center" wrapText="1"/>
    </xf>
    <xf numFmtId="0" fontId="4" fillId="7" borderId="30" xfId="0" applyFont="1" applyFill="1" applyBorder="1" applyAlignment="1">
      <alignment horizontal="left" vertical="center"/>
    </xf>
    <xf numFmtId="0" fontId="4" fillId="7" borderId="22" xfId="0" applyFont="1" applyFill="1" applyBorder="1" applyAlignment="1">
      <alignment horizontal="left" vertical="center"/>
    </xf>
    <xf numFmtId="0" fontId="4" fillId="7" borderId="30" xfId="0" applyFont="1" applyFill="1" applyBorder="1" applyAlignment="1">
      <alignment horizontal="justify" vertical="center" wrapText="1"/>
    </xf>
    <xf numFmtId="0" fontId="4" fillId="7" borderId="31" xfId="0" applyFont="1" applyFill="1" applyBorder="1" applyAlignment="1">
      <alignment horizontal="justify" vertical="center" wrapText="1"/>
    </xf>
    <xf numFmtId="0" fontId="72" fillId="7" borderId="30" xfId="0" applyFont="1" applyFill="1" applyBorder="1" applyAlignment="1">
      <alignment horizontal="left" vertical="center" wrapText="1" shrinkToFit="1"/>
    </xf>
    <xf numFmtId="0" fontId="72" fillId="7" borderId="31" xfId="0" applyFont="1" applyFill="1" applyBorder="1" applyAlignment="1">
      <alignment horizontal="left" vertical="center" wrapText="1" shrinkToFit="1"/>
    </xf>
    <xf numFmtId="0" fontId="72" fillId="7" borderId="14" xfId="0" applyFont="1" applyFill="1" applyBorder="1" applyAlignment="1">
      <alignment horizontal="left" vertical="center" wrapText="1" shrinkToFit="1"/>
    </xf>
    <xf numFmtId="0" fontId="72" fillId="7" borderId="20" xfId="0" applyFont="1" applyFill="1" applyBorder="1" applyAlignment="1">
      <alignment horizontal="left" vertical="center" wrapText="1" shrinkToFit="1"/>
    </xf>
    <xf numFmtId="0" fontId="4" fillId="7" borderId="30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horizontal="left" vertical="center" wrapText="1"/>
    </xf>
    <xf numFmtId="0" fontId="4" fillId="7" borderId="30" xfId="0" applyFont="1" applyFill="1" applyBorder="1" applyAlignment="1">
      <alignment horizontal="left" vertical="center" wrapText="1" shrinkToFit="1"/>
    </xf>
    <xf numFmtId="0" fontId="4" fillId="7" borderId="31" xfId="0" applyFont="1" applyFill="1" applyBorder="1" applyAlignment="1">
      <alignment horizontal="left" vertical="center" wrapText="1" shrinkToFit="1"/>
    </xf>
    <xf numFmtId="0" fontId="4" fillId="7" borderId="14" xfId="0" applyFont="1" applyFill="1" applyBorder="1" applyAlignment="1">
      <alignment horizontal="left" vertical="center" wrapText="1" shrinkToFit="1"/>
    </xf>
    <xf numFmtId="0" fontId="4" fillId="7" borderId="20" xfId="0" applyFont="1" applyFill="1" applyBorder="1" applyAlignment="1">
      <alignment horizontal="left" vertical="center" wrapText="1" shrinkToFit="1"/>
    </xf>
    <xf numFmtId="0" fontId="4" fillId="7" borderId="15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 shrinkToFit="1"/>
    </xf>
    <xf numFmtId="0" fontId="4" fillId="7" borderId="18" xfId="0" applyFont="1" applyFill="1" applyBorder="1" applyAlignment="1">
      <alignment horizontal="left" vertical="center" wrapText="1" shrinkToFit="1"/>
    </xf>
    <xf numFmtId="0" fontId="4" fillId="7" borderId="12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21" fillId="0" borderId="9" xfId="0" applyFont="1" applyBorder="1" applyAlignment="1">
      <alignment horizontal="center" vertical="center"/>
    </xf>
    <xf numFmtId="0" fontId="76" fillId="3" borderId="10" xfId="0" applyFont="1" applyFill="1" applyBorder="1" applyAlignment="1">
      <alignment horizontal="left" vertical="center"/>
    </xf>
    <xf numFmtId="0" fontId="76" fillId="3" borderId="13" xfId="0" applyFont="1" applyFill="1" applyBorder="1" applyAlignment="1">
      <alignment horizontal="left" vertical="center"/>
    </xf>
    <xf numFmtId="0" fontId="76" fillId="3" borderId="16" xfId="0" applyFont="1" applyFill="1" applyBorder="1" applyAlignment="1">
      <alignment horizontal="left" vertical="center"/>
    </xf>
    <xf numFmtId="0" fontId="76" fillId="3" borderId="11" xfId="0" applyFont="1" applyFill="1" applyBorder="1" applyAlignment="1">
      <alignment horizontal="center" vertical="center" wrapText="1"/>
    </xf>
    <xf numFmtId="0" fontId="76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38" fontId="52" fillId="7" borderId="5" xfId="3" applyFont="1" applyFill="1" applyBorder="1" applyAlignment="1" applyProtection="1">
      <alignment vertical="center" shrinkToFit="1"/>
      <protection locked="0"/>
    </xf>
    <xf numFmtId="38" fontId="52" fillId="7" borderId="39" xfId="3" applyFont="1" applyFill="1" applyBorder="1" applyAlignment="1" applyProtection="1">
      <alignment vertical="center" shrinkToFit="1"/>
      <protection locked="0"/>
    </xf>
    <xf numFmtId="38" fontId="52" fillId="7" borderId="6" xfId="3" applyFont="1" applyFill="1" applyBorder="1" applyAlignment="1" applyProtection="1">
      <alignment vertical="center" shrinkToFit="1"/>
      <protection locked="0"/>
    </xf>
    <xf numFmtId="0" fontId="4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37" xfId="2" applyFont="1" applyBorder="1" applyAlignment="1">
      <alignment horizontal="left" vertical="center"/>
    </xf>
    <xf numFmtId="0" fontId="18" fillId="0" borderId="0" xfId="2" applyFont="1" applyFill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7" fillId="0" borderId="2" xfId="2" applyFont="1" applyFill="1" applyBorder="1" applyAlignment="1">
      <alignment horizontal="center" vertical="center" shrinkToFit="1"/>
    </xf>
    <xf numFmtId="0" fontId="74" fillId="0" borderId="1" xfId="0" applyFont="1" applyBorder="1" applyAlignment="1">
      <alignment horizontal="center"/>
    </xf>
    <xf numFmtId="38" fontId="74" fillId="0" borderId="1" xfId="0" applyNumberFormat="1" applyFont="1" applyBorder="1" applyAlignment="1">
      <alignment horizontal="center"/>
    </xf>
    <xf numFmtId="0" fontId="75" fillId="0" borderId="2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3" fillId="0" borderId="37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38" fontId="52" fillId="0" borderId="39" xfId="3" applyFont="1" applyFill="1" applyBorder="1" applyAlignment="1" applyProtection="1">
      <alignment vertical="center" shrinkToFit="1"/>
      <protection locked="0"/>
    </xf>
    <xf numFmtId="38" fontId="52" fillId="0" borderId="6" xfId="3" applyFont="1" applyFill="1" applyBorder="1" applyAlignment="1" applyProtection="1">
      <alignment vertical="center" shrinkToFit="1"/>
      <protection locked="0"/>
    </xf>
    <xf numFmtId="0" fontId="3" fillId="0" borderId="40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63" fillId="0" borderId="36" xfId="2" applyFont="1" applyBorder="1" applyAlignment="1">
      <alignment horizontal="center" vertical="center" wrapText="1"/>
    </xf>
    <xf numFmtId="0" fontId="63" fillId="0" borderId="4" xfId="2" applyFont="1" applyBorder="1" applyAlignment="1">
      <alignment horizontal="center" vertical="center" wrapText="1"/>
    </xf>
    <xf numFmtId="0" fontId="63" fillId="0" borderId="8" xfId="2" applyFont="1" applyBorder="1" applyAlignment="1">
      <alignment horizontal="center" vertical="center" wrapText="1"/>
    </xf>
    <xf numFmtId="0" fontId="60" fillId="0" borderId="36" xfId="2" applyFont="1" applyBorder="1" applyAlignment="1">
      <alignment horizontal="left" vertical="center" wrapText="1"/>
    </xf>
    <xf numFmtId="0" fontId="60" fillId="0" borderId="4" xfId="2" applyFont="1" applyBorder="1" applyAlignment="1">
      <alignment horizontal="left" vertical="center" wrapText="1"/>
    </xf>
    <xf numFmtId="0" fontId="60" fillId="0" borderId="8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3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8" fillId="0" borderId="36" xfId="2" applyFont="1" applyBorder="1" applyAlignment="1">
      <alignment horizontal="left" vertical="center" wrapText="1"/>
    </xf>
    <xf numFmtId="0" fontId="31" fillId="0" borderId="4" xfId="2" applyFont="1" applyBorder="1" applyAlignment="1">
      <alignment horizontal="left" vertical="center" wrapText="1"/>
    </xf>
    <xf numFmtId="0" fontId="31" fillId="0" borderId="8" xfId="2" applyFont="1" applyBorder="1" applyAlignment="1">
      <alignment horizontal="left" vertical="center" wrapText="1"/>
    </xf>
    <xf numFmtId="0" fontId="28" fillId="0" borderId="41" xfId="2" applyFont="1" applyBorder="1" applyAlignment="1">
      <alignment horizontal="center" vertical="center" textRotation="255"/>
    </xf>
    <xf numFmtId="0" fontId="28" fillId="0" borderId="3" xfId="2" applyFont="1" applyBorder="1" applyAlignment="1">
      <alignment horizontal="center" vertical="center" textRotation="255"/>
    </xf>
    <xf numFmtId="0" fontId="28" fillId="0" borderId="42" xfId="2" applyFont="1" applyBorder="1" applyAlignment="1">
      <alignment horizontal="center" vertical="center" textRotation="255"/>
    </xf>
    <xf numFmtId="0" fontId="4" fillId="0" borderId="4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37" xfId="2" applyFont="1" applyBorder="1" applyAlignment="1">
      <alignment horizontal="left" vertical="center" wrapText="1"/>
    </xf>
    <xf numFmtId="0" fontId="4" fillId="0" borderId="39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0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8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18" fillId="0" borderId="5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5" fillId="0" borderId="36" xfId="2" applyFont="1" applyBorder="1" applyAlignment="1">
      <alignment horizontal="left" vertical="center" wrapText="1"/>
    </xf>
    <xf numFmtId="0" fontId="65" fillId="0" borderId="4" xfId="2" applyFont="1" applyBorder="1" applyAlignment="1">
      <alignment horizontal="left" vertical="center" wrapText="1"/>
    </xf>
    <xf numFmtId="0" fontId="65" fillId="0" borderId="8" xfId="2" applyFont="1" applyBorder="1" applyAlignment="1">
      <alignment horizontal="left" vertical="center" wrapText="1"/>
    </xf>
    <xf numFmtId="38" fontId="85" fillId="7" borderId="5" xfId="1" applyFont="1" applyFill="1" applyBorder="1" applyAlignment="1" applyProtection="1">
      <alignment horizontal="center" vertical="center" shrinkToFit="1"/>
      <protection locked="0"/>
    </xf>
    <xf numFmtId="38" fontId="85" fillId="7" borderId="6" xfId="1" applyFont="1" applyFill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7" borderId="2" xfId="2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right" vertical="center" wrapText="1"/>
    </xf>
    <xf numFmtId="38" fontId="31" fillId="0" borderId="2" xfId="1" applyFont="1" applyBorder="1" applyAlignment="1">
      <alignment horizontal="center" vertical="center" shrinkToFit="1"/>
    </xf>
    <xf numFmtId="176" fontId="31" fillId="0" borderId="4" xfId="0" applyNumberFormat="1" applyFont="1" applyBorder="1" applyAlignment="1">
      <alignment horizontal="center" vertical="center"/>
    </xf>
    <xf numFmtId="176" fontId="31" fillId="0" borderId="8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2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31" fillId="0" borderId="4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3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1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/>
    </xf>
    <xf numFmtId="0" fontId="31" fillId="0" borderId="1" xfId="5" applyFont="1" applyBorder="1" applyAlignment="1">
      <alignment horizontal="distributed" vertical="center"/>
    </xf>
    <xf numFmtId="177" fontId="31" fillId="0" borderId="36" xfId="5" applyNumberFormat="1" applyFont="1" applyBorder="1" applyAlignment="1">
      <alignment horizontal="center" vertical="center"/>
    </xf>
    <xf numFmtId="177" fontId="31" fillId="0" borderId="4" xfId="5" applyNumberFormat="1" applyFont="1" applyBorder="1" applyAlignment="1">
      <alignment horizontal="center" vertical="center"/>
    </xf>
    <xf numFmtId="177" fontId="31" fillId="0" borderId="8" xfId="5" applyNumberFormat="1" applyFont="1" applyBorder="1" applyAlignment="1">
      <alignment horizontal="center" vertical="center"/>
    </xf>
    <xf numFmtId="0" fontId="31" fillId="0" borderId="36" xfId="5" applyFont="1" applyBorder="1" applyAlignment="1">
      <alignment horizontal="center" vertical="center"/>
    </xf>
    <xf numFmtId="0" fontId="31" fillId="0" borderId="4" xfId="5" applyFont="1" applyBorder="1" applyAlignment="1">
      <alignment horizontal="center" vertical="center"/>
    </xf>
    <xf numFmtId="0" fontId="31" fillId="0" borderId="8" xfId="5" applyFont="1" applyBorder="1" applyAlignment="1">
      <alignment horizontal="center" vertical="center"/>
    </xf>
    <xf numFmtId="0" fontId="31" fillId="0" borderId="41" xfId="5" applyFont="1" applyBorder="1" applyAlignment="1">
      <alignment horizontal="distributed" vertical="center"/>
    </xf>
    <xf numFmtId="176" fontId="31" fillId="0" borderId="5" xfId="5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1" fillId="7" borderId="60" xfId="5" applyFont="1" applyFill="1" applyBorder="1" applyAlignment="1">
      <alignment horizontal="left" vertical="center" wrapText="1" shrinkToFit="1"/>
    </xf>
    <xf numFmtId="0" fontId="0" fillId="7" borderId="61" xfId="0" applyFill="1" applyBorder="1" applyAlignment="1">
      <alignment horizontal="left" vertical="center" wrapText="1" shrinkToFit="1"/>
    </xf>
    <xf numFmtId="0" fontId="0" fillId="7" borderId="62" xfId="0" applyFill="1" applyBorder="1" applyAlignment="1">
      <alignment horizontal="left" vertical="center" wrapText="1" shrinkToFit="1"/>
    </xf>
    <xf numFmtId="0" fontId="46" fillId="0" borderId="0" xfId="5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6" fillId="0" borderId="0" xfId="5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176" fontId="48" fillId="0" borderId="36" xfId="5" applyNumberFormat="1" applyFont="1" applyBorder="1" applyAlignment="1">
      <alignment horizontal="left" vertical="center" wrapText="1" shrinkToFit="1"/>
    </xf>
    <xf numFmtId="176" fontId="48" fillId="0" borderId="4" xfId="5" applyNumberFormat="1" applyFont="1" applyBorder="1" applyAlignment="1">
      <alignment horizontal="left" vertical="center" shrinkToFit="1"/>
    </xf>
    <xf numFmtId="176" fontId="48" fillId="0" borderId="8" xfId="5" applyNumberFormat="1" applyFont="1" applyBorder="1" applyAlignment="1">
      <alignment horizontal="left" vertical="center" shrinkToFit="1"/>
    </xf>
    <xf numFmtId="0" fontId="45" fillId="0" borderId="0" xfId="5" applyFont="1" applyAlignment="1">
      <alignment horizontal="center" vertical="center"/>
    </xf>
    <xf numFmtId="0" fontId="31" fillId="0" borderId="0" xfId="5" applyFont="1" applyBorder="1" applyAlignment="1">
      <alignment horizontal="center" vertical="center"/>
    </xf>
    <xf numFmtId="0" fontId="31" fillId="0" borderId="5" xfId="5" applyFont="1" applyBorder="1" applyAlignment="1">
      <alignment horizontal="right" vertical="center"/>
    </xf>
    <xf numFmtId="0" fontId="31" fillId="0" borderId="7" xfId="5" applyFont="1" applyBorder="1" applyAlignment="1">
      <alignment horizontal="right" vertical="center"/>
    </xf>
    <xf numFmtId="0" fontId="31" fillId="0" borderId="37" xfId="5" applyFont="1" applyBorder="1" applyAlignment="1">
      <alignment horizontal="right" vertical="center"/>
    </xf>
    <xf numFmtId="0" fontId="31" fillId="0" borderId="39" xfId="5" applyFont="1" applyBorder="1" applyAlignment="1">
      <alignment horizontal="left" vertical="center"/>
    </xf>
    <xf numFmtId="0" fontId="31" fillId="0" borderId="0" xfId="5" applyFont="1" applyBorder="1" applyAlignment="1">
      <alignment horizontal="left" vertical="center"/>
    </xf>
    <xf numFmtId="0" fontId="31" fillId="0" borderId="40" xfId="5" applyFont="1" applyBorder="1" applyAlignment="1">
      <alignment horizontal="left" vertical="center"/>
    </xf>
    <xf numFmtId="0" fontId="31" fillId="0" borderId="2" xfId="5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31" fillId="0" borderId="2" xfId="5" applyNumberFormat="1" applyFont="1" applyBorder="1" applyAlignment="1">
      <alignment horizontal="center" vertical="center" shrinkToFit="1"/>
    </xf>
    <xf numFmtId="0" fontId="46" fillId="0" borderId="42" xfId="5" applyFont="1" applyBorder="1" applyAlignment="1">
      <alignment horizontal="distributed" vertical="center"/>
    </xf>
    <xf numFmtId="178" fontId="30" fillId="0" borderId="6" xfId="5" applyNumberFormat="1" applyFont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left" vertical="center" shrinkToFit="1"/>
    </xf>
    <xf numFmtId="0" fontId="30" fillId="0" borderId="2" xfId="5" applyFont="1" applyBorder="1" applyAlignment="1">
      <alignment horizontal="left" vertical="center" shrinkToFit="1"/>
    </xf>
    <xf numFmtId="0" fontId="34" fillId="0" borderId="2" xfId="0" applyFont="1" applyBorder="1" applyAlignment="1">
      <alignment horizontal="left" vertical="center" shrinkToFit="1"/>
    </xf>
    <xf numFmtId="0" fontId="31" fillId="0" borderId="1" xfId="5" applyFont="1" applyBorder="1" applyAlignment="1">
      <alignment horizontal="center" vertical="center" textRotation="255"/>
    </xf>
    <xf numFmtId="0" fontId="31" fillId="0" borderId="1" xfId="5" applyFont="1" applyBorder="1" applyAlignment="1">
      <alignment horizontal="center" vertical="center" wrapText="1"/>
    </xf>
    <xf numFmtId="0" fontId="31" fillId="0" borderId="1" xfId="5" applyFont="1" applyBorder="1" applyAlignment="1">
      <alignment horizontal="center" vertical="center"/>
    </xf>
    <xf numFmtId="0" fontId="31" fillId="7" borderId="57" xfId="5" applyFont="1" applyFill="1" applyBorder="1" applyAlignment="1">
      <alignment horizontal="left" vertical="center" shrinkToFit="1"/>
    </xf>
    <xf numFmtId="0" fontId="31" fillId="7" borderId="58" xfId="5" applyFont="1" applyFill="1" applyBorder="1" applyAlignment="1">
      <alignment horizontal="left" vertical="center" shrinkToFit="1"/>
    </xf>
    <xf numFmtId="0" fontId="31" fillId="7" borderId="59" xfId="5" applyFont="1" applyFill="1" applyBorder="1" applyAlignment="1">
      <alignment horizontal="left" vertical="center" shrinkToFit="1"/>
    </xf>
    <xf numFmtId="0" fontId="31" fillId="0" borderId="4" xfId="5" applyFont="1" applyBorder="1" applyAlignment="1">
      <alignment horizontal="center" vertical="center" shrinkToFit="1"/>
    </xf>
    <xf numFmtId="0" fontId="31" fillId="0" borderId="8" xfId="5" applyFont="1" applyBorder="1" applyAlignment="1">
      <alignment horizontal="center" vertical="center" shrinkToFit="1"/>
    </xf>
    <xf numFmtId="0" fontId="31" fillId="7" borderId="5" xfId="5" applyFont="1" applyFill="1" applyBorder="1" applyAlignment="1">
      <alignment horizontal="center" vertical="center" shrinkToFit="1"/>
    </xf>
    <xf numFmtId="0" fontId="31" fillId="7" borderId="7" xfId="5" applyFont="1" applyFill="1" applyBorder="1" applyAlignment="1">
      <alignment horizontal="center" vertical="center" shrinkToFit="1"/>
    </xf>
    <xf numFmtId="0" fontId="31" fillId="7" borderId="37" xfId="5" applyFont="1" applyFill="1" applyBorder="1" applyAlignment="1">
      <alignment horizontal="center" vertical="center" shrinkToFit="1"/>
    </xf>
    <xf numFmtId="0" fontId="31" fillId="7" borderId="39" xfId="5" applyFont="1" applyFill="1" applyBorder="1" applyAlignment="1">
      <alignment horizontal="center" vertical="center" shrinkToFit="1"/>
    </xf>
    <xf numFmtId="0" fontId="31" fillId="7" borderId="0" xfId="5" applyFont="1" applyFill="1" applyBorder="1" applyAlignment="1">
      <alignment horizontal="center" vertical="center" shrinkToFit="1"/>
    </xf>
    <xf numFmtId="0" fontId="31" fillId="7" borderId="40" xfId="5" applyFont="1" applyFill="1" applyBorder="1" applyAlignment="1">
      <alignment horizontal="center" vertical="center" shrinkToFit="1"/>
    </xf>
    <xf numFmtId="0" fontId="31" fillId="7" borderId="6" xfId="5" applyFont="1" applyFill="1" applyBorder="1" applyAlignment="1">
      <alignment horizontal="center" vertical="center" shrinkToFit="1"/>
    </xf>
    <xf numFmtId="0" fontId="31" fillId="7" borderId="2" xfId="5" applyFont="1" applyFill="1" applyBorder="1" applyAlignment="1">
      <alignment horizontal="center" vertical="center" shrinkToFit="1"/>
    </xf>
    <xf numFmtId="0" fontId="31" fillId="7" borderId="38" xfId="5" applyFont="1" applyFill="1" applyBorder="1" applyAlignment="1">
      <alignment horizontal="center" vertical="center" shrinkToFit="1"/>
    </xf>
    <xf numFmtId="0" fontId="31" fillId="0" borderId="6" xfId="5" applyFont="1" applyBorder="1" applyAlignment="1">
      <alignment horizontal="center" vertical="center" shrinkToFit="1"/>
    </xf>
    <xf numFmtId="0" fontId="31" fillId="0" borderId="38" xfId="5" applyFont="1" applyBorder="1" applyAlignment="1">
      <alignment horizontal="center" vertical="center" shrinkToFit="1"/>
    </xf>
    <xf numFmtId="0" fontId="31" fillId="0" borderId="1" xfId="5" applyFont="1" applyBorder="1" applyAlignment="1">
      <alignment horizontal="left" vertical="center"/>
    </xf>
    <xf numFmtId="0" fontId="31" fillId="7" borderId="5" xfId="5" applyFont="1" applyFill="1" applyBorder="1" applyAlignment="1">
      <alignment horizontal="left" vertical="center" shrinkToFit="1"/>
    </xf>
    <xf numFmtId="0" fontId="0" fillId="7" borderId="39" xfId="0" applyFill="1" applyBorder="1" applyAlignment="1">
      <alignment horizontal="left" vertical="center" shrinkToFit="1"/>
    </xf>
    <xf numFmtId="0" fontId="0" fillId="7" borderId="6" xfId="0" applyFill="1" applyBorder="1" applyAlignment="1">
      <alignment horizontal="left" vertical="center" shrinkToFit="1"/>
    </xf>
    <xf numFmtId="0" fontId="0" fillId="7" borderId="7" xfId="0" applyFill="1" applyBorder="1" applyAlignment="1">
      <alignment horizontal="center" vertical="center" shrinkToFit="1"/>
    </xf>
    <xf numFmtId="0" fontId="0" fillId="7" borderId="0" xfId="0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31" fillId="7" borderId="0" xfId="5" applyFont="1" applyFill="1" applyBorder="1" applyAlignment="1">
      <alignment horizontal="center" vertical="center"/>
    </xf>
    <xf numFmtId="0" fontId="31" fillId="7" borderId="40" xfId="5" applyFont="1" applyFill="1" applyBorder="1" applyAlignment="1">
      <alignment horizontal="center" vertical="center"/>
    </xf>
    <xf numFmtId="179" fontId="31" fillId="0" borderId="1" xfId="5" applyNumberFormat="1" applyFont="1" applyBorder="1" applyAlignment="1">
      <alignment horizontal="center" vertical="center"/>
    </xf>
    <xf numFmtId="0" fontId="31" fillId="0" borderId="7" xfId="5" applyFont="1" applyBorder="1" applyAlignment="1">
      <alignment vertical="center"/>
    </xf>
    <xf numFmtId="0" fontId="0" fillId="0" borderId="7" xfId="0" applyBorder="1">
      <alignment vertical="center"/>
    </xf>
    <xf numFmtId="0" fontId="31" fillId="0" borderId="1" xfId="5" applyFont="1" applyBorder="1" applyAlignment="1">
      <alignment horizontal="distributed" vertical="center" wrapText="1"/>
    </xf>
    <xf numFmtId="0" fontId="73" fillId="7" borderId="13" xfId="0" applyFont="1" applyFill="1" applyBorder="1" applyAlignment="1">
      <alignment horizontal="left" vertical="center"/>
    </xf>
    <xf numFmtId="0" fontId="73" fillId="7" borderId="29" xfId="0" applyFont="1" applyFill="1" applyBorder="1" applyAlignment="1">
      <alignment horizontal="left" vertical="center"/>
    </xf>
    <xf numFmtId="0" fontId="73" fillId="7" borderId="32" xfId="0" applyFont="1" applyFill="1" applyBorder="1">
      <alignment vertical="center"/>
    </xf>
    <xf numFmtId="0" fontId="73" fillId="7" borderId="13" xfId="0" applyFont="1" applyFill="1" applyBorder="1">
      <alignment vertical="center"/>
    </xf>
    <xf numFmtId="0" fontId="73" fillId="7" borderId="29" xfId="0" applyFont="1" applyFill="1" applyBorder="1">
      <alignment vertical="center"/>
    </xf>
    <xf numFmtId="0" fontId="4" fillId="7" borderId="1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/>
    </xf>
    <xf numFmtId="0" fontId="79" fillId="0" borderId="36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79" fillId="0" borderId="8" xfId="0" applyFont="1" applyBorder="1" applyAlignment="1">
      <alignment horizontal="center" vertical="center"/>
    </xf>
    <xf numFmtId="0" fontId="79" fillId="0" borderId="36" xfId="0" applyFont="1" applyBorder="1" applyAlignment="1">
      <alignment horizontal="center" vertical="center" shrinkToFit="1"/>
    </xf>
    <xf numFmtId="0" fontId="79" fillId="0" borderId="4" xfId="0" applyFont="1" applyBorder="1" applyAlignment="1">
      <alignment horizontal="center" vertical="center" shrinkToFit="1"/>
    </xf>
    <xf numFmtId="0" fontId="79" fillId="0" borderId="8" xfId="0" applyFont="1" applyBorder="1" applyAlignment="1">
      <alignment horizontal="center" vertical="center" shrinkToFit="1"/>
    </xf>
    <xf numFmtId="0" fontId="73" fillId="7" borderId="33" xfId="0" applyFont="1" applyFill="1" applyBorder="1">
      <alignment vertical="center"/>
    </xf>
    <xf numFmtId="0" fontId="72" fillId="7" borderId="30" xfId="0" applyFont="1" applyFill="1" applyBorder="1" applyAlignment="1">
      <alignment horizontal="left" vertical="center" wrapText="1"/>
    </xf>
    <xf numFmtId="0" fontId="72" fillId="7" borderId="31" xfId="0" applyFont="1" applyFill="1" applyBorder="1" applyAlignment="1">
      <alignment horizontal="left" vertical="center" wrapText="1"/>
    </xf>
    <xf numFmtId="0" fontId="72" fillId="7" borderId="14" xfId="0" applyFont="1" applyFill="1" applyBorder="1" applyAlignment="1">
      <alignment horizontal="left" vertical="center" wrapText="1"/>
    </xf>
    <xf numFmtId="0" fontId="72" fillId="7" borderId="20" xfId="0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39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40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38" xfId="0" applyFill="1" applyBorder="1" applyAlignment="1">
      <alignment horizontal="left" vertical="center" wrapText="1"/>
    </xf>
    <xf numFmtId="0" fontId="73" fillId="7" borderId="10" xfId="0" applyFont="1" applyFill="1" applyBorder="1">
      <alignment vertical="center"/>
    </xf>
    <xf numFmtId="0" fontId="73" fillId="7" borderId="16" xfId="0" applyFont="1" applyFill="1" applyBorder="1">
      <alignment vertical="center"/>
    </xf>
    <xf numFmtId="0" fontId="3" fillId="0" borderId="19" xfId="0" applyFont="1" applyBorder="1" applyAlignment="1">
      <alignment horizontal="left" vertical="center" wrapText="1" shrinkToFit="1"/>
    </xf>
    <xf numFmtId="38" fontId="74" fillId="0" borderId="1" xfId="0" applyNumberFormat="1" applyFont="1" applyBorder="1" applyAlignment="1">
      <alignment horizontal="center" shrinkToFit="1"/>
    </xf>
    <xf numFmtId="0" fontId="7" fillId="0" borderId="5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37" xfId="2" applyFont="1" applyBorder="1" applyAlignment="1">
      <alignment horizontal="left" vertical="center"/>
    </xf>
    <xf numFmtId="0" fontId="83" fillId="0" borderId="36" xfId="2" applyFont="1" applyFill="1" applyBorder="1" applyAlignment="1">
      <alignment horizontal="center" vertical="center" shrinkToFit="1"/>
    </xf>
    <xf numFmtId="0" fontId="83" fillId="0" borderId="4" xfId="2" applyFont="1" applyFill="1" applyBorder="1" applyAlignment="1">
      <alignment horizontal="center" vertical="center" shrinkToFit="1"/>
    </xf>
    <xf numFmtId="0" fontId="83" fillId="0" borderId="8" xfId="2" applyFont="1" applyFill="1" applyBorder="1" applyAlignment="1">
      <alignment horizontal="center" vertical="center" shrinkToFit="1"/>
    </xf>
    <xf numFmtId="38" fontId="52" fillId="0" borderId="5" xfId="3" applyFont="1" applyFill="1" applyBorder="1" applyAlignment="1" applyProtection="1">
      <alignment vertical="center" shrinkToFit="1"/>
      <protection locked="0"/>
    </xf>
    <xf numFmtId="0" fontId="61" fillId="0" borderId="39" xfId="2" applyFont="1" applyBorder="1" applyAlignment="1">
      <alignment horizontal="center" vertical="center"/>
    </xf>
    <xf numFmtId="0" fontId="61" fillId="0" borderId="0" xfId="2" applyFont="1" applyBorder="1" applyAlignment="1">
      <alignment horizontal="center" vertical="center"/>
    </xf>
    <xf numFmtId="0" fontId="61" fillId="0" borderId="40" xfId="2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38" fontId="69" fillId="0" borderId="36" xfId="1" applyFont="1" applyFill="1" applyBorder="1" applyAlignment="1">
      <alignment horizontal="center" vertical="center"/>
    </xf>
    <xf numFmtId="38" fontId="69" fillId="0" borderId="4" xfId="1" applyFont="1" applyFill="1" applyBorder="1" applyAlignment="1">
      <alignment horizontal="center" vertical="center"/>
    </xf>
    <xf numFmtId="38" fontId="69" fillId="0" borderId="8" xfId="1" applyFont="1" applyFill="1" applyBorder="1" applyAlignment="1">
      <alignment horizontal="center" vertical="center"/>
    </xf>
    <xf numFmtId="3" fontId="4" fillId="0" borderId="39" xfId="2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0" fontId="57" fillId="0" borderId="36" xfId="2" applyFont="1" applyBorder="1" applyAlignment="1">
      <alignment horizontal="center" vertical="center" wrapText="1"/>
    </xf>
    <xf numFmtId="0" fontId="57" fillId="0" borderId="4" xfId="2" applyFont="1" applyBorder="1" applyAlignment="1">
      <alignment horizontal="center" vertical="center" wrapText="1"/>
    </xf>
    <xf numFmtId="0" fontId="57" fillId="0" borderId="8" xfId="2" applyFont="1" applyBorder="1" applyAlignment="1">
      <alignment horizontal="center" vertical="center" wrapText="1"/>
    </xf>
    <xf numFmtId="0" fontId="59" fillId="0" borderId="36" xfId="2" applyFont="1" applyBorder="1" applyAlignment="1">
      <alignment horizontal="left" vertical="center" wrapText="1"/>
    </xf>
    <xf numFmtId="0" fontId="59" fillId="0" borderId="4" xfId="2" applyFont="1" applyBorder="1" applyAlignment="1">
      <alignment horizontal="left" vertical="center" wrapText="1"/>
    </xf>
    <xf numFmtId="0" fontId="59" fillId="0" borderId="8" xfId="2" applyFont="1" applyBorder="1" applyAlignment="1">
      <alignment horizontal="left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52" fillId="0" borderId="53" xfId="0" applyFont="1" applyBorder="1" applyAlignment="1" applyProtection="1">
      <alignment horizontal="center" vertical="center" shrinkToFit="1"/>
      <protection locked="0"/>
    </xf>
    <xf numFmtId="0" fontId="52" fillId="6" borderId="68" xfId="0" applyFont="1" applyFill="1" applyBorder="1" applyAlignment="1" applyProtection="1">
      <alignment horizontal="center" vertical="center" shrinkToFit="1"/>
      <protection locked="0"/>
    </xf>
    <xf numFmtId="180" fontId="13" fillId="5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62" fillId="6" borderId="0" xfId="0" applyFont="1" applyFill="1" applyAlignment="1">
      <alignment horizontal="center" vertical="center"/>
    </xf>
    <xf numFmtId="0" fontId="78" fillId="6" borderId="0" xfId="0" applyFont="1" applyFill="1" applyBorder="1" applyAlignment="1">
      <alignment horizontal="center" wrapText="1"/>
    </xf>
    <xf numFmtId="0" fontId="78" fillId="6" borderId="0" xfId="0" applyFont="1" applyFill="1" applyBorder="1" applyAlignment="1">
      <alignment horizontal="center"/>
    </xf>
    <xf numFmtId="0" fontId="52" fillId="0" borderId="64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shrinkToFit="1"/>
    </xf>
    <xf numFmtId="0" fontId="52" fillId="0" borderId="3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</cellXfs>
  <cellStyles count="6">
    <cellStyle name="桁区切り" xfId="1" builtinId="6"/>
    <cellStyle name="桁区切り 2" xfId="3" xr:uid="{DAD3DAEA-DD19-427B-A1E9-2B68AEDF0D91}"/>
    <cellStyle name="標準" xfId="0" builtinId="0"/>
    <cellStyle name="標準 2" xfId="2" xr:uid="{CB5F5665-2B26-463B-B390-4F52354EFBA5}"/>
    <cellStyle name="標準 3" xfId="5" xr:uid="{03D9FCFB-CCFC-46F8-857E-7DCA06AFACF9}"/>
    <cellStyle name="標準_Sheet1" xfId="4" xr:uid="{E2A93CBF-BDC4-401A-A625-46DF87E39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511436</xdr:colOff>
      <xdr:row>2</xdr:row>
      <xdr:rowOff>42132</xdr:rowOff>
    </xdr:from>
    <xdr:to>
      <xdr:col>9</xdr:col>
      <xdr:colOff>421341</xdr:colOff>
      <xdr:row>4</xdr:row>
      <xdr:rowOff>242047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35B37C-ECD7-4FFC-8B44-55707352FA6F}"/>
            </a:ext>
          </a:extLst>
        </xdr:cNvPr>
        <xdr:cNvSpPr txBox="1"/>
      </xdr:nvSpPr>
      <xdr:spPr>
        <a:xfrm>
          <a:off x="10838777" y="759308"/>
          <a:ext cx="2599317" cy="141015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説明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申請書記入欄に重複部分があるため、このシートに入力いただくと、自動反映されるようになっています。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ただし、重複しない部分については、各様式への入力が必要です。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487680</xdr:colOff>
      <xdr:row>1</xdr:row>
      <xdr:rowOff>304800</xdr:rowOff>
    </xdr:from>
    <xdr:to>
      <xdr:col>13</xdr:col>
      <xdr:colOff>235063</xdr:colOff>
      <xdr:row>7</xdr:row>
      <xdr:rowOff>295313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20B79A-6B9F-4E1B-8D9D-35BF065F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678180"/>
          <a:ext cx="2429623" cy="1903133"/>
        </a:xfrm>
        <a:prstGeom prst="rect">
          <a:avLst/>
        </a:prstGeom>
      </xdr:spPr>
    </xdr:pic>
    <xdr:clientData/>
  </xdr:twoCellAnchor>
  <xdr:twoCellAnchor>
    <xdr:from>
      <xdr:col>9</xdr:col>
      <xdr:colOff>541020</xdr:colOff>
      <xdr:row>10</xdr:row>
      <xdr:rowOff>0</xdr:rowOff>
    </xdr:from>
    <xdr:to>
      <xdr:col>13</xdr:col>
      <xdr:colOff>312420</xdr:colOff>
      <xdr:row>13</xdr:row>
      <xdr:rowOff>106680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DC0AE08-CBC4-44D4-8A59-077CE93AB26D}"/>
            </a:ext>
          </a:extLst>
        </xdr:cNvPr>
        <xdr:cNvSpPr/>
      </xdr:nvSpPr>
      <xdr:spPr>
        <a:xfrm>
          <a:off x="6949440" y="2910840"/>
          <a:ext cx="2453640" cy="701040"/>
        </a:xfrm>
        <a:prstGeom prst="wedgeRoundRectCallout">
          <a:avLst>
            <a:gd name="adj1" fmla="val -67727"/>
            <a:gd name="adj2" fmla="val -69022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署名欄を印字にする場合は、印刷後に押印してください。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518160</xdr:colOff>
      <xdr:row>5</xdr:row>
      <xdr:rowOff>198120</xdr:rowOff>
    </xdr:from>
    <xdr:to>
      <xdr:col>10</xdr:col>
      <xdr:colOff>533400</xdr:colOff>
      <xdr:row>7</xdr:row>
      <xdr:rowOff>15240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43A2E0E-3076-45BE-82FB-04B852C55BC6}"/>
            </a:ext>
          </a:extLst>
        </xdr:cNvPr>
        <xdr:cNvSpPr/>
      </xdr:nvSpPr>
      <xdr:spPr>
        <a:xfrm>
          <a:off x="8770620" y="138684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99060</xdr:colOff>
      <xdr:row>5</xdr:row>
      <xdr:rowOff>182880</xdr:rowOff>
    </xdr:from>
    <xdr:to>
      <xdr:col>12</xdr:col>
      <xdr:colOff>114300</xdr:colOff>
      <xdr:row>7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02576A5-31B0-492C-8115-36E3CBDE32CA}"/>
            </a:ext>
          </a:extLst>
        </xdr:cNvPr>
        <xdr:cNvSpPr/>
      </xdr:nvSpPr>
      <xdr:spPr>
        <a:xfrm>
          <a:off x="9692640" y="137160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563880</xdr:colOff>
      <xdr:row>7</xdr:row>
      <xdr:rowOff>91440</xdr:rowOff>
    </xdr:from>
    <xdr:to>
      <xdr:col>10</xdr:col>
      <xdr:colOff>579120</xdr:colOff>
      <xdr:row>8</xdr:row>
      <xdr:rowOff>144780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538849C-531F-4419-806F-3503BBE6C792}"/>
            </a:ext>
          </a:extLst>
        </xdr:cNvPr>
        <xdr:cNvSpPr/>
      </xdr:nvSpPr>
      <xdr:spPr>
        <a:xfrm>
          <a:off x="8816340" y="17449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121920</xdr:colOff>
      <xdr:row>7</xdr:row>
      <xdr:rowOff>76200</xdr:rowOff>
    </xdr:from>
    <xdr:to>
      <xdr:col>12</xdr:col>
      <xdr:colOff>137160</xdr:colOff>
      <xdr:row>8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AE9C0BB-E5EF-4852-89AB-44193D13F3FC}"/>
            </a:ext>
          </a:extLst>
        </xdr:cNvPr>
        <xdr:cNvSpPr/>
      </xdr:nvSpPr>
      <xdr:spPr>
        <a:xfrm>
          <a:off x="9715500" y="172974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586740</xdr:colOff>
      <xdr:row>8</xdr:row>
      <xdr:rowOff>198120</xdr:rowOff>
    </xdr:from>
    <xdr:to>
      <xdr:col>10</xdr:col>
      <xdr:colOff>601980</xdr:colOff>
      <xdr:row>10</xdr:row>
      <xdr:rowOff>15240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9E42352-FAF5-4E61-87B4-D37CD7990643}"/>
            </a:ext>
          </a:extLst>
        </xdr:cNvPr>
        <xdr:cNvSpPr/>
      </xdr:nvSpPr>
      <xdr:spPr>
        <a:xfrm>
          <a:off x="8839200" y="208026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129540</xdr:colOff>
      <xdr:row>8</xdr:row>
      <xdr:rowOff>182880</xdr:rowOff>
    </xdr:from>
    <xdr:to>
      <xdr:col>12</xdr:col>
      <xdr:colOff>144780</xdr:colOff>
      <xdr:row>10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A6246EC-B0BF-462D-9F19-1D560A2681F5}"/>
            </a:ext>
          </a:extLst>
        </xdr:cNvPr>
        <xdr:cNvSpPr/>
      </xdr:nvSpPr>
      <xdr:spPr>
        <a:xfrm>
          <a:off x="9723120" y="206502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609600</xdr:colOff>
      <xdr:row>10</xdr:row>
      <xdr:rowOff>83820</xdr:rowOff>
    </xdr:from>
    <xdr:to>
      <xdr:col>10</xdr:col>
      <xdr:colOff>624840</xdr:colOff>
      <xdr:row>11</xdr:row>
      <xdr:rowOff>137160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8D81907-DC83-43CE-B1D3-D55062E45F95}"/>
            </a:ext>
          </a:extLst>
        </xdr:cNvPr>
        <xdr:cNvSpPr/>
      </xdr:nvSpPr>
      <xdr:spPr>
        <a:xfrm>
          <a:off x="8862060" y="24307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91440</xdr:colOff>
      <xdr:row>10</xdr:row>
      <xdr:rowOff>83820</xdr:rowOff>
    </xdr:from>
    <xdr:to>
      <xdr:col>12</xdr:col>
      <xdr:colOff>106680</xdr:colOff>
      <xdr:row>11</xdr:row>
      <xdr:rowOff>137160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6218299-6A0D-4533-B4CC-1426DB995792}"/>
            </a:ext>
          </a:extLst>
        </xdr:cNvPr>
        <xdr:cNvSpPr/>
      </xdr:nvSpPr>
      <xdr:spPr>
        <a:xfrm>
          <a:off x="9685020" y="24307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236220</xdr:colOff>
      <xdr:row>6</xdr:row>
      <xdr:rowOff>137160</xdr:rowOff>
    </xdr:from>
    <xdr:to>
      <xdr:col>9</xdr:col>
      <xdr:colOff>251460</xdr:colOff>
      <xdr:row>7</xdr:row>
      <xdr:rowOff>182880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F06879F-6C84-4CE8-AE82-DACDA95195AE}"/>
            </a:ext>
          </a:extLst>
        </xdr:cNvPr>
        <xdr:cNvSpPr/>
      </xdr:nvSpPr>
      <xdr:spPr>
        <a:xfrm>
          <a:off x="8191500" y="185166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8</xdr:col>
      <xdr:colOff>144780</xdr:colOff>
      <xdr:row>4</xdr:row>
      <xdr:rowOff>213360</xdr:rowOff>
    </xdr:from>
    <xdr:to>
      <xdr:col>9</xdr:col>
      <xdr:colOff>160020</xdr:colOff>
      <xdr:row>6</xdr:row>
      <xdr:rowOff>30480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BA21458-4758-4B27-914D-1FF92BDC70AF}"/>
            </a:ext>
          </a:extLst>
        </xdr:cNvPr>
        <xdr:cNvSpPr/>
      </xdr:nvSpPr>
      <xdr:spPr>
        <a:xfrm>
          <a:off x="8100060" y="146304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10</xdr:col>
      <xdr:colOff>647700</xdr:colOff>
      <xdr:row>7</xdr:row>
      <xdr:rowOff>22860</xdr:rowOff>
    </xdr:from>
    <xdr:to>
      <xdr:col>11</xdr:col>
      <xdr:colOff>662940</xdr:colOff>
      <xdr:row>8</xdr:row>
      <xdr:rowOff>68580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7B3956-BD6A-4FE5-91AD-ABDE5BEF5C8D}"/>
            </a:ext>
          </a:extLst>
        </xdr:cNvPr>
        <xdr:cNvSpPr/>
      </xdr:nvSpPr>
      <xdr:spPr>
        <a:xfrm>
          <a:off x="9944100" y="19735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8</xdr:col>
      <xdr:colOff>266700</xdr:colOff>
      <xdr:row>8</xdr:row>
      <xdr:rowOff>68580</xdr:rowOff>
    </xdr:from>
    <xdr:to>
      <xdr:col>9</xdr:col>
      <xdr:colOff>281940</xdr:colOff>
      <xdr:row>9</xdr:row>
      <xdr:rowOff>114300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8C8C0EA-2343-415D-92A7-812B8E27DDE4}"/>
            </a:ext>
          </a:extLst>
        </xdr:cNvPr>
        <xdr:cNvSpPr/>
      </xdr:nvSpPr>
      <xdr:spPr>
        <a:xfrm>
          <a:off x="8221980" y="225552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0</xdr:colOff>
      <xdr:row>5</xdr:row>
      <xdr:rowOff>0</xdr:rowOff>
    </xdr:from>
    <xdr:to>
      <xdr:col>12</xdr:col>
      <xdr:colOff>15240</xdr:colOff>
      <xdr:row>6</xdr:row>
      <xdr:rowOff>45720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BF66F57-0A01-4A21-995B-A95253F3EA11}"/>
            </a:ext>
          </a:extLst>
        </xdr:cNvPr>
        <xdr:cNvSpPr/>
      </xdr:nvSpPr>
      <xdr:spPr>
        <a:xfrm>
          <a:off x="9966960" y="14782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10</xdr:col>
      <xdr:colOff>601980</xdr:colOff>
      <xdr:row>8</xdr:row>
      <xdr:rowOff>167640</xdr:rowOff>
    </xdr:from>
    <xdr:to>
      <xdr:col>11</xdr:col>
      <xdr:colOff>617220</xdr:colOff>
      <xdr:row>9</xdr:row>
      <xdr:rowOff>213360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C2804F9-72FC-4B51-A652-EAFFAEFAF2D6}"/>
            </a:ext>
          </a:extLst>
        </xdr:cNvPr>
        <xdr:cNvSpPr/>
      </xdr:nvSpPr>
      <xdr:spPr>
        <a:xfrm>
          <a:off x="9898380" y="235458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434340</xdr:colOff>
      <xdr:row>6</xdr:row>
      <xdr:rowOff>213360</xdr:rowOff>
    </xdr:from>
    <xdr:to>
      <xdr:col>10</xdr:col>
      <xdr:colOff>449580</xdr:colOff>
      <xdr:row>8</xdr:row>
      <xdr:rowOff>22860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2FB3DD0-ECC9-4F20-9751-D16E9A7E79C0}"/>
            </a:ext>
          </a:extLst>
        </xdr:cNvPr>
        <xdr:cNvSpPr/>
      </xdr:nvSpPr>
      <xdr:spPr>
        <a:xfrm>
          <a:off x="9060180" y="192786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426720</xdr:colOff>
      <xdr:row>4</xdr:row>
      <xdr:rowOff>220980</xdr:rowOff>
    </xdr:from>
    <xdr:to>
      <xdr:col>10</xdr:col>
      <xdr:colOff>441960</xdr:colOff>
      <xdr:row>6</xdr:row>
      <xdr:rowOff>38100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EC7EEDC-89C1-43AD-809A-B75259216D73}"/>
            </a:ext>
          </a:extLst>
        </xdr:cNvPr>
        <xdr:cNvSpPr/>
      </xdr:nvSpPr>
      <xdr:spPr>
        <a:xfrm>
          <a:off x="9052560" y="147066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457200</xdr:colOff>
      <xdr:row>8</xdr:row>
      <xdr:rowOff>137160</xdr:rowOff>
    </xdr:from>
    <xdr:to>
      <xdr:col>10</xdr:col>
      <xdr:colOff>472440</xdr:colOff>
      <xdr:row>9</xdr:row>
      <xdr:rowOff>182880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CADF16-6306-404C-9DAC-41C9327A7E68}"/>
            </a:ext>
          </a:extLst>
        </xdr:cNvPr>
        <xdr:cNvSpPr/>
      </xdr:nvSpPr>
      <xdr:spPr>
        <a:xfrm>
          <a:off x="9083040" y="2324100"/>
          <a:ext cx="68580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573741</xdr:colOff>
      <xdr:row>9</xdr:row>
      <xdr:rowOff>304799</xdr:rowOff>
    </xdr:from>
    <xdr:to>
      <xdr:col>21</xdr:col>
      <xdr:colOff>645459</xdr:colOff>
      <xdr:row>12</xdr:row>
      <xdr:rowOff>304800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05990DA-6F89-4751-9E28-9FBE586C5D74}"/>
            </a:ext>
          </a:extLst>
        </xdr:cNvPr>
        <xdr:cNvSpPr/>
      </xdr:nvSpPr>
      <xdr:spPr>
        <a:xfrm>
          <a:off x="8077200" y="2698375"/>
          <a:ext cx="2734235" cy="797860"/>
        </a:xfrm>
        <a:prstGeom prst="wedgeRoundRectCallout">
          <a:avLst>
            <a:gd name="adj1" fmla="val -61816"/>
            <a:gd name="adj2" fmla="val 65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使用する計算式に✓が自動で入ります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186017</xdr:colOff>
      <xdr:row>5</xdr:row>
      <xdr:rowOff>235324</xdr:rowOff>
    </xdr:from>
    <xdr:to>
      <xdr:col>16</xdr:col>
      <xdr:colOff>0</xdr:colOff>
      <xdr:row>20</xdr:row>
      <xdr:rowOff>331694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18EA57-46CF-47FB-86B4-0BB75D516DB5}"/>
            </a:ext>
          </a:extLst>
        </xdr:cNvPr>
        <xdr:cNvSpPr txBox="1"/>
      </xdr:nvSpPr>
      <xdr:spPr>
        <a:xfrm>
          <a:off x="8792135" y="2189630"/>
          <a:ext cx="3489512" cy="587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注意事項</a:t>
          </a:r>
          <a:endParaRPr kumimoji="1" lang="en-US" altLang="ja-JP" sz="1100"/>
        </a:p>
        <a:p>
          <a:r>
            <a:rPr kumimoji="1" lang="ja-JP" altLang="en-US" sz="1100"/>
            <a:t>・会員の生年月日がわからない場合は、本シートを活用できません。生年月日不明の場合は、年齢欄に直接年齢を入力し、「様式９ー老人クラブ状況調」には各年代を集計した数字を直接入力してください。</a:t>
          </a:r>
          <a:endParaRPr kumimoji="1" lang="en-US" altLang="ja-JP" sz="1100"/>
        </a:p>
        <a:p>
          <a:r>
            <a:rPr kumimoji="1" lang="ja-JP" altLang="en-US" sz="1100"/>
            <a:t>・この会員名簿は生年月日を入力すれば、自動的に年齢が表示されます。</a:t>
          </a:r>
          <a:endParaRPr kumimoji="1" lang="en-US" altLang="ja-JP" sz="1100"/>
        </a:p>
        <a:p>
          <a:r>
            <a:rPr kumimoji="1" lang="ja-JP" altLang="en-US" sz="1100"/>
            <a:t> ・会員名簿のまとめ表に自動的に内訳が表示されます。</a:t>
          </a:r>
          <a:endParaRPr kumimoji="1" lang="en-US" altLang="ja-JP" sz="1100"/>
        </a:p>
        <a:p>
          <a:r>
            <a:rPr kumimoji="1" lang="ja-JP" altLang="en-US" sz="1100"/>
            <a:t> ・生年月日は日付形式で入力してください。 　</a:t>
          </a:r>
          <a:endParaRPr kumimoji="1" lang="en-US" altLang="ja-JP" sz="1100"/>
        </a:p>
        <a:p>
          <a:r>
            <a:rPr kumimoji="1" lang="ja-JP" altLang="en-US" sz="1100"/>
            <a:t>　例：昭和</a:t>
          </a:r>
          <a:r>
            <a:rPr kumimoji="1" lang="en-US" altLang="ja-JP" sz="1100"/>
            <a:t>28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日生まれの場合 　</a:t>
          </a:r>
          <a:r>
            <a:rPr kumimoji="1" lang="en-US" altLang="ja-JP" sz="1100"/>
            <a:t>S28.5.24</a:t>
          </a:r>
          <a:r>
            <a:rPr kumimoji="1" lang="ja-JP" altLang="en-US" sz="1100"/>
            <a:t>と入力 （西暦で入力しても上記表現に修正されます）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・この表を利用する場合はこのまま印刷してご提出してください。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・セルの挿入や削除、コピー、貼り付けを行う場合、関数が反映されなくなる場合がありますのでご注意ください。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sng"/>
            <a:t>氏名、住所、年齢のわかる名簿であれば、クラブの独自様式を提出いただいても構いません</a:t>
          </a:r>
          <a:r>
            <a:rPr kumimoji="1" lang="ja-JP" altLang="en-US" sz="1100"/>
            <a:t>。その場合は「様式９老人クラブ状況調」は手入力にて作成をお願いします。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322730</xdr:colOff>
      <xdr:row>0</xdr:row>
      <xdr:rowOff>17930</xdr:rowOff>
    </xdr:from>
    <xdr:to>
      <xdr:col>15</xdr:col>
      <xdr:colOff>242047</xdr:colOff>
      <xdr:row>3</xdr:row>
      <xdr:rowOff>233083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CE3ADF5-44CB-4DE0-B8CA-63315DB3D937}"/>
            </a:ext>
          </a:extLst>
        </xdr:cNvPr>
        <xdr:cNvSpPr/>
      </xdr:nvSpPr>
      <xdr:spPr>
        <a:xfrm>
          <a:off x="12927106" y="17930"/>
          <a:ext cx="3281082" cy="968188"/>
        </a:xfrm>
        <a:prstGeom prst="wedgeRoundRectCallout">
          <a:avLst>
            <a:gd name="adj1" fmla="val -58811"/>
            <a:gd name="adj2" fmla="val -365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基準日は当年度の４月１日に設定してください。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例：令和６年度の申告書であれば</a:t>
          </a:r>
          <a:endParaRPr kumimoji="1" lang="en-US" altLang="ja-JP" sz="1100"/>
        </a:p>
        <a:p>
          <a:pPr algn="l"/>
          <a:r>
            <a:rPr kumimoji="1" lang="en-US" altLang="ja-JP" sz="1100"/>
            <a:t>R6.4.1</a:t>
          </a:r>
          <a:r>
            <a:rPr kumimoji="1" lang="ja-JP" altLang="en-US" sz="1100"/>
            <a:t>とする</a:t>
          </a:r>
        </a:p>
      </xdr:txBody>
    </xdr:sp>
    <xdr:clientData/>
  </xdr:twoCellAnchor>
  <xdr:twoCellAnchor>
    <xdr:from>
      <xdr:col>10</xdr:col>
      <xdr:colOff>185811</xdr:colOff>
      <xdr:row>30</xdr:row>
      <xdr:rowOff>238788</xdr:rowOff>
    </xdr:from>
    <xdr:to>
      <xdr:col>15</xdr:col>
      <xdr:colOff>241230</xdr:colOff>
      <xdr:row>32</xdr:row>
      <xdr:rowOff>144252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F097B56-B75A-4EB4-916C-C6EBAFCFAA78}"/>
            </a:ext>
          </a:extLst>
        </xdr:cNvPr>
        <xdr:cNvSpPr/>
      </xdr:nvSpPr>
      <xdr:spPr>
        <a:xfrm>
          <a:off x="8791929" y="11830153"/>
          <a:ext cx="3058595" cy="676428"/>
        </a:xfrm>
        <a:prstGeom prst="wedgeRoundRectCallout">
          <a:avLst>
            <a:gd name="adj1" fmla="val -63456"/>
            <a:gd name="adj2" fmla="val -50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入力欄が不足する場合は、青い枠をドラッグして印刷範囲を変えてください。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ACEF-577C-4E8E-A0D9-B70F1DCB473E}">
  <sheetPr>
    <pageSetUpPr fitToPage="1"/>
  </sheetPr>
  <dimension ref="A1:G15"/>
  <sheetViews>
    <sheetView tabSelected="1" zoomScale="85" zoomScaleNormal="85" zoomScaleSheetLayoutView="85" workbookViewId="0">
      <selection activeCell="C13" sqref="C13"/>
    </sheetView>
  </sheetViews>
  <sheetFormatPr defaultRowHeight="16.2"/>
  <cols>
    <col min="1" max="1" width="11.8984375" style="121" customWidth="1"/>
    <col min="2" max="2" width="17.59765625" style="121" customWidth="1"/>
    <col min="3" max="3" width="37.296875" style="128" customWidth="1"/>
    <col min="4" max="4" width="27.09765625" style="128" customWidth="1"/>
    <col min="5" max="5" width="41.69921875" style="129" customWidth="1"/>
    <col min="6" max="16384" width="8.796875" style="121"/>
  </cols>
  <sheetData>
    <row r="1" spans="1:7" ht="40.200000000000003" customHeight="1">
      <c r="B1" s="130" t="s">
        <v>223</v>
      </c>
    </row>
    <row r="2" spans="1:7">
      <c r="A2" s="118" t="s">
        <v>12</v>
      </c>
      <c r="B2" s="118"/>
      <c r="C2" s="119" t="s">
        <v>13</v>
      </c>
      <c r="D2" s="119" t="s">
        <v>221</v>
      </c>
      <c r="E2" s="120" t="s">
        <v>14</v>
      </c>
    </row>
    <row r="3" spans="1:7" ht="33" customHeight="1">
      <c r="A3" s="277" t="s">
        <v>27</v>
      </c>
      <c r="B3" s="278"/>
      <c r="C3" s="131" t="s">
        <v>303</v>
      </c>
      <c r="D3" s="122" t="s">
        <v>28</v>
      </c>
      <c r="E3" s="123"/>
    </row>
    <row r="4" spans="1:7" ht="61.8" customHeight="1">
      <c r="A4" s="277" t="s">
        <v>15</v>
      </c>
      <c r="B4" s="278"/>
      <c r="C4" s="131">
        <v>7</v>
      </c>
      <c r="D4" s="122">
        <v>7</v>
      </c>
      <c r="E4" s="124" t="s">
        <v>222</v>
      </c>
    </row>
    <row r="5" spans="1:7" ht="59.4" customHeight="1">
      <c r="A5" s="277" t="s">
        <v>8</v>
      </c>
      <c r="B5" s="278"/>
      <c r="C5" s="131"/>
      <c r="D5" s="122">
        <v>500</v>
      </c>
      <c r="E5" s="279" t="s">
        <v>224</v>
      </c>
    </row>
    <row r="6" spans="1:7" ht="57" customHeight="1">
      <c r="A6" s="277" t="s">
        <v>16</v>
      </c>
      <c r="B6" s="278"/>
      <c r="C6" s="131"/>
      <c r="D6" s="122" t="s">
        <v>30</v>
      </c>
      <c r="E6" s="280"/>
    </row>
    <row r="7" spans="1:7" ht="57" customHeight="1">
      <c r="A7" s="277" t="s">
        <v>115</v>
      </c>
      <c r="B7" s="278"/>
      <c r="C7" s="131"/>
      <c r="D7" s="122" t="s">
        <v>279</v>
      </c>
      <c r="E7" s="125"/>
    </row>
    <row r="8" spans="1:7" ht="34.799999999999997" customHeight="1">
      <c r="A8" s="281" t="s">
        <v>21</v>
      </c>
      <c r="B8" s="126" t="s">
        <v>24</v>
      </c>
      <c r="C8" s="131"/>
      <c r="D8" s="122" t="s">
        <v>31</v>
      </c>
      <c r="E8" s="127" t="s">
        <v>26</v>
      </c>
    </row>
    <row r="9" spans="1:7" ht="35.4" customHeight="1">
      <c r="A9" s="282"/>
      <c r="B9" s="126" t="s">
        <v>25</v>
      </c>
      <c r="C9" s="131"/>
      <c r="D9" s="122" t="s">
        <v>32</v>
      </c>
      <c r="E9" s="123"/>
    </row>
    <row r="10" spans="1:7" ht="35.4" customHeight="1">
      <c r="A10" s="283"/>
      <c r="B10" s="126" t="s">
        <v>20</v>
      </c>
      <c r="C10" s="131"/>
      <c r="D10" s="122" t="s">
        <v>33</v>
      </c>
      <c r="E10" s="123" t="s">
        <v>23</v>
      </c>
    </row>
    <row r="11" spans="1:7" ht="30.6" customHeight="1">
      <c r="A11" s="281" t="s">
        <v>22</v>
      </c>
      <c r="B11" s="126" t="s">
        <v>18</v>
      </c>
      <c r="C11" s="131"/>
      <c r="D11" s="122" t="s">
        <v>34</v>
      </c>
      <c r="E11" s="127" t="s">
        <v>26</v>
      </c>
    </row>
    <row r="12" spans="1:7" ht="31.8" customHeight="1">
      <c r="A12" s="282"/>
      <c r="B12" s="126" t="s">
        <v>19</v>
      </c>
      <c r="C12" s="131"/>
      <c r="D12" s="122" t="s">
        <v>35</v>
      </c>
      <c r="E12" s="123"/>
    </row>
    <row r="13" spans="1:7" ht="36.6" customHeight="1">
      <c r="A13" s="283"/>
      <c r="B13" s="126" t="s">
        <v>20</v>
      </c>
      <c r="C13" s="131"/>
      <c r="D13" s="122" t="s">
        <v>36</v>
      </c>
      <c r="E13" s="123" t="s">
        <v>23</v>
      </c>
    </row>
    <row r="14" spans="1:7">
      <c r="G14" s="121" t="s">
        <v>304</v>
      </c>
    </row>
    <row r="15" spans="1:7">
      <c r="A15" s="121" t="s">
        <v>286</v>
      </c>
    </row>
  </sheetData>
  <mergeCells count="8">
    <mergeCell ref="A3:B3"/>
    <mergeCell ref="A7:B7"/>
    <mergeCell ref="E5:E6"/>
    <mergeCell ref="A8:A10"/>
    <mergeCell ref="A11:A13"/>
    <mergeCell ref="A4:B4"/>
    <mergeCell ref="A5:B5"/>
    <mergeCell ref="A6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816B-9E46-4679-B3D0-22FBC5452310}">
  <sheetPr>
    <pageSetUpPr fitToPage="1"/>
  </sheetPr>
  <dimension ref="A1:J29"/>
  <sheetViews>
    <sheetView view="pageBreakPreview" topLeftCell="A19" zoomScale="85" zoomScaleNormal="100" zoomScaleSheetLayoutView="85" workbookViewId="0">
      <selection activeCell="A19" sqref="A19:XFD21"/>
    </sheetView>
  </sheetViews>
  <sheetFormatPr defaultRowHeight="12.6"/>
  <cols>
    <col min="1" max="1" width="4.8984375" style="73" customWidth="1"/>
    <col min="2" max="2" width="12" style="73" customWidth="1"/>
    <col min="3" max="3" width="9" style="73" customWidth="1"/>
    <col min="4" max="4" width="18.796875" style="73" customWidth="1"/>
    <col min="5" max="5" width="24" style="73" customWidth="1"/>
    <col min="6" max="6" width="18.09765625" style="73" customWidth="1"/>
    <col min="7" max="7" width="4.5" style="73" customWidth="1"/>
    <col min="8" max="8" width="5.09765625" style="73" bestFit="1" customWidth="1"/>
    <col min="9" max="9" width="6" style="73" customWidth="1"/>
    <col min="10" max="16384" width="8.796875" style="73"/>
  </cols>
  <sheetData>
    <row r="1" spans="1:10" ht="27.6" customHeight="1">
      <c r="A1" s="114" t="s">
        <v>245</v>
      </c>
      <c r="F1" s="75" t="s">
        <v>8</v>
      </c>
      <c r="G1" s="645">
        <f>はじめに入力!C5</f>
        <v>0</v>
      </c>
      <c r="H1" s="645"/>
    </row>
    <row r="2" spans="1:10" ht="31.2" customHeight="1">
      <c r="A2" s="72"/>
      <c r="B2" s="72" t="str">
        <f>はじめに入力!C3</f>
        <v>令和</v>
      </c>
      <c r="C2" s="160">
        <f>はじめに入力!C4</f>
        <v>7</v>
      </c>
      <c r="D2" s="72" t="s">
        <v>153</v>
      </c>
      <c r="E2" s="72" t="s">
        <v>278</v>
      </c>
      <c r="F2" s="72"/>
      <c r="G2" s="72"/>
    </row>
    <row r="3" spans="1:10" s="72" customFormat="1" ht="9.6" customHeight="1"/>
    <row r="5" spans="1:10" ht="37.799999999999997" customHeight="1">
      <c r="B5" s="74" t="s">
        <v>154</v>
      </c>
      <c r="C5" s="647">
        <f>はじめに入力!C6</f>
        <v>0</v>
      </c>
      <c r="D5" s="647"/>
      <c r="E5" s="647"/>
      <c r="F5" s="647"/>
    </row>
    <row r="7" spans="1:10" ht="13.8">
      <c r="B7" s="11" t="s">
        <v>215</v>
      </c>
      <c r="C7" s="11"/>
      <c r="D7" s="11"/>
      <c r="E7" s="11"/>
      <c r="F7" s="11"/>
      <c r="G7" s="11"/>
    </row>
    <row r="8" spans="1:10" ht="20.399999999999999" customHeight="1">
      <c r="B8" s="646" t="s">
        <v>140</v>
      </c>
      <c r="C8" s="646"/>
      <c r="D8" s="117" t="s">
        <v>161</v>
      </c>
      <c r="E8" s="117" t="s">
        <v>162</v>
      </c>
      <c r="F8" s="117" t="s">
        <v>155</v>
      </c>
      <c r="G8" s="11"/>
      <c r="J8" s="73" t="s">
        <v>220</v>
      </c>
    </row>
    <row r="9" spans="1:10" ht="33" customHeight="1">
      <c r="B9" s="646" t="s">
        <v>156</v>
      </c>
      <c r="C9" s="646"/>
      <c r="D9" s="264">
        <f>'※印刷・修正しない（集計シート）'!C6</f>
        <v>0</v>
      </c>
      <c r="E9" s="264">
        <f>'※印刷・修正しない（集計シート）'!D6</f>
        <v>0</v>
      </c>
      <c r="F9" s="263">
        <f t="shared" ref="F9:F15" si="0">D9+E9</f>
        <v>0</v>
      </c>
      <c r="G9" s="11"/>
    </row>
    <row r="10" spans="1:10" ht="33" customHeight="1">
      <c r="B10" s="646" t="s">
        <v>157</v>
      </c>
      <c r="C10" s="646"/>
      <c r="D10" s="264">
        <f>'※印刷・修正しない（集計シート）'!C7</f>
        <v>0</v>
      </c>
      <c r="E10" s="264">
        <f>'※印刷・修正しない（集計シート）'!D7</f>
        <v>0</v>
      </c>
      <c r="F10" s="263">
        <f t="shared" si="0"/>
        <v>0</v>
      </c>
      <c r="G10" s="11"/>
    </row>
    <row r="11" spans="1:10" ht="33" customHeight="1">
      <c r="B11" s="646" t="s">
        <v>158</v>
      </c>
      <c r="C11" s="646"/>
      <c r="D11" s="264">
        <f>'※印刷・修正しない（集計シート）'!C8</f>
        <v>0</v>
      </c>
      <c r="E11" s="264">
        <f>'※印刷・修正しない（集計シート）'!D8</f>
        <v>0</v>
      </c>
      <c r="F11" s="263">
        <f t="shared" si="0"/>
        <v>0</v>
      </c>
      <c r="G11" s="11"/>
    </row>
    <row r="12" spans="1:10" ht="33" customHeight="1">
      <c r="B12" s="646" t="s">
        <v>159</v>
      </c>
      <c r="C12" s="646"/>
      <c r="D12" s="264">
        <f>'※印刷・修正しない（集計シート）'!C9</f>
        <v>0</v>
      </c>
      <c r="E12" s="264">
        <f>'※印刷・修正しない（集計シート）'!D9</f>
        <v>0</v>
      </c>
      <c r="F12" s="263">
        <f t="shared" si="0"/>
        <v>0</v>
      </c>
      <c r="G12" s="11"/>
    </row>
    <row r="13" spans="1:10" ht="33" customHeight="1">
      <c r="B13" s="646" t="s">
        <v>160</v>
      </c>
      <c r="C13" s="646"/>
      <c r="D13" s="264">
        <f>'※印刷・修正しない（集計シート）'!C10</f>
        <v>0</v>
      </c>
      <c r="E13" s="264">
        <f>'※印刷・修正しない（集計シート）'!D10</f>
        <v>0</v>
      </c>
      <c r="F13" s="263">
        <f t="shared" si="0"/>
        <v>0</v>
      </c>
      <c r="G13" s="11"/>
    </row>
    <row r="14" spans="1:10" ht="33" customHeight="1">
      <c r="B14" s="646" t="s">
        <v>206</v>
      </c>
      <c r="C14" s="646"/>
      <c r="D14" s="264">
        <f>'※印刷・修正しない（集計シート）'!C11+'※印刷・修正しない（集計シート）'!C12+'※印刷・修正しない（集計シート）'!C13</f>
        <v>0</v>
      </c>
      <c r="E14" s="264">
        <f>'※印刷・修正しない（集計シート）'!D11+'※印刷・修正しない（集計シート）'!D12+'※印刷・修正しない（集計シート）'!D13</f>
        <v>0</v>
      </c>
      <c r="F14" s="263">
        <f t="shared" si="0"/>
        <v>0</v>
      </c>
      <c r="G14" s="11"/>
    </row>
    <row r="15" spans="1:10" ht="33" customHeight="1">
      <c r="B15" s="646" t="s">
        <v>155</v>
      </c>
      <c r="C15" s="646"/>
      <c r="D15" s="263">
        <f>SUM(D9:D14)</f>
        <v>0</v>
      </c>
      <c r="E15" s="263">
        <f>SUM(E9:E14)</f>
        <v>0</v>
      </c>
      <c r="F15" s="263">
        <f t="shared" si="0"/>
        <v>0</v>
      </c>
      <c r="G15" s="11" t="s">
        <v>202</v>
      </c>
    </row>
    <row r="17" spans="2:6" ht="25.8" customHeight="1">
      <c r="B17" s="73" t="s">
        <v>199</v>
      </c>
      <c r="D17" s="265">
        <f>様式８会員名簿!E509</f>
        <v>0</v>
      </c>
      <c r="E17" s="73" t="s">
        <v>203</v>
      </c>
    </row>
    <row r="18" spans="2:6" ht="25.8" customHeight="1">
      <c r="B18" s="644" t="s">
        <v>201</v>
      </c>
      <c r="C18" s="644"/>
      <c r="D18" s="248">
        <f>F15-D17</f>
        <v>0</v>
      </c>
      <c r="E18" s="73" t="s">
        <v>204</v>
      </c>
    </row>
    <row r="19" spans="2:6" ht="9.6" customHeight="1">
      <c r="B19" s="102"/>
      <c r="D19" s="271"/>
    </row>
    <row r="20" spans="2:6" ht="25.8" customHeight="1">
      <c r="B20" s="644" t="s">
        <v>298</v>
      </c>
      <c r="C20" s="644"/>
      <c r="D20" s="272"/>
      <c r="E20" s="11" t="s">
        <v>299</v>
      </c>
    </row>
    <row r="22" spans="2:6" ht="16.2">
      <c r="B22" s="121" t="s">
        <v>216</v>
      </c>
      <c r="C22" s="121"/>
      <c r="D22" s="121"/>
      <c r="E22" s="121"/>
      <c r="F22" s="121"/>
    </row>
    <row r="23" spans="2:6" ht="20.399999999999999" customHeight="1">
      <c r="B23" s="648" t="s">
        <v>214</v>
      </c>
      <c r="C23" s="649"/>
      <c r="D23" s="237" t="s">
        <v>211</v>
      </c>
      <c r="E23" s="237" t="s">
        <v>212</v>
      </c>
      <c r="F23" s="237" t="s">
        <v>213</v>
      </c>
    </row>
    <row r="24" spans="2:6" ht="45.6" customHeight="1">
      <c r="B24" s="648" t="s">
        <v>207</v>
      </c>
      <c r="C24" s="649"/>
      <c r="D24" s="233" t="str">
        <f>IF(はじめに入力!C11="","",はじめに入力!C11)</f>
        <v/>
      </c>
      <c r="E24" s="234" t="str">
        <f>はじめに入力!C12&amp;"　"&amp;IF(はじめに入力!C13="","",はじめに入力!C13)</f>
        <v>　</v>
      </c>
      <c r="F24" s="235"/>
    </row>
    <row r="25" spans="2:6" ht="45.6" customHeight="1">
      <c r="B25" s="648" t="s">
        <v>208</v>
      </c>
      <c r="C25" s="649"/>
      <c r="D25" s="235"/>
      <c r="E25" s="236"/>
      <c r="F25" s="235"/>
    </row>
    <row r="26" spans="2:6" ht="45.6" customHeight="1">
      <c r="B26" s="648"/>
      <c r="C26" s="649"/>
      <c r="D26" s="235"/>
      <c r="E26" s="236"/>
      <c r="F26" s="235"/>
    </row>
    <row r="27" spans="2:6" ht="45.6" customHeight="1">
      <c r="B27" s="648" t="s">
        <v>209</v>
      </c>
      <c r="C27" s="649"/>
      <c r="D27" s="235"/>
      <c r="E27" s="236"/>
      <c r="F27" s="235"/>
    </row>
    <row r="28" spans="2:6" ht="45.6" customHeight="1">
      <c r="B28" s="648"/>
      <c r="C28" s="649"/>
      <c r="D28" s="235"/>
      <c r="E28" s="236"/>
      <c r="F28" s="235"/>
    </row>
    <row r="29" spans="2:6" ht="45.6" customHeight="1">
      <c r="B29" s="648" t="s">
        <v>210</v>
      </c>
      <c r="C29" s="649"/>
      <c r="D29" s="235"/>
      <c r="E29" s="236"/>
      <c r="F29" s="235"/>
    </row>
  </sheetData>
  <mergeCells count="19">
    <mergeCell ref="B28:C28"/>
    <mergeCell ref="B29:C29"/>
    <mergeCell ref="B23:C23"/>
    <mergeCell ref="B24:C24"/>
    <mergeCell ref="B25:C25"/>
    <mergeCell ref="B26:C26"/>
    <mergeCell ref="B27:C27"/>
    <mergeCell ref="B20:C20"/>
    <mergeCell ref="B18:C18"/>
    <mergeCell ref="G1:H1"/>
    <mergeCell ref="B13:C13"/>
    <mergeCell ref="B14:C14"/>
    <mergeCell ref="B15:C15"/>
    <mergeCell ref="C5:F5"/>
    <mergeCell ref="B8:C8"/>
    <mergeCell ref="B9:C9"/>
    <mergeCell ref="B10:C10"/>
    <mergeCell ref="B11:C11"/>
    <mergeCell ref="B12:C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62AD-91BE-49DB-BD14-A47662B4A345}">
  <sheetPr>
    <tabColor theme="0" tint="-0.249977111117893"/>
  </sheetPr>
  <dimension ref="B5:E25"/>
  <sheetViews>
    <sheetView topLeftCell="A7" workbookViewId="0">
      <selection activeCell="C13" sqref="C13"/>
    </sheetView>
  </sheetViews>
  <sheetFormatPr defaultRowHeight="18"/>
  <sheetData>
    <row r="5" spans="2:5">
      <c r="B5" s="69" t="s">
        <v>141</v>
      </c>
      <c r="C5" s="65" t="s">
        <v>161</v>
      </c>
      <c r="D5" s="65" t="s">
        <v>162</v>
      </c>
      <c r="E5" s="69" t="s">
        <v>142</v>
      </c>
    </row>
    <row r="6" spans="2:5">
      <c r="B6" s="68" t="s">
        <v>143</v>
      </c>
      <c r="C6" s="68">
        <f>COUNTIFS(様式８会員名簿!$G$7:$G$506,"&lt;=59",様式８会員名簿!$H$7:$H$506,"男性")</f>
        <v>0</v>
      </c>
      <c r="D6" s="68">
        <f>COUNTIFS(様式８会員名簿!$G$7:$G$506,"&lt;=59",様式８会員名簿!$H$7:$H$506,"女性")</f>
        <v>0</v>
      </c>
      <c r="E6" s="68">
        <f t="shared" ref="E6:E13" si="0">SUM(C6:D6)</f>
        <v>0</v>
      </c>
    </row>
    <row r="7" spans="2:5">
      <c r="B7" s="68" t="s">
        <v>144</v>
      </c>
      <c r="C7" s="68">
        <f>COUNTIFS(様式８会員名簿!$H$7:$H$506,"男性",様式８会員名簿!$G$7:$G$506,"&gt;=60",様式８会員名簿!$G$7:$G$506,"&lt;=64")</f>
        <v>0</v>
      </c>
      <c r="D7" s="68">
        <f>COUNTIFS(様式８会員名簿!$H$7:$H$506,"女性",様式８会員名簿!$G$7:$G$506,"&gt;=60",様式８会員名簿!$G$7:$G$506,"&lt;=64")</f>
        <v>0</v>
      </c>
      <c r="E7" s="68">
        <f t="shared" si="0"/>
        <v>0</v>
      </c>
    </row>
    <row r="8" spans="2:5">
      <c r="B8" s="68" t="s">
        <v>145</v>
      </c>
      <c r="C8" s="68">
        <f>COUNTIFS(様式８会員名簿!$H$7:$H$506,"男性",様式８会員名簿!$G$7:$G$506,"&gt;=65",様式８会員名簿!$G$7:$G$506,"&lt;=69")</f>
        <v>0</v>
      </c>
      <c r="D8" s="68">
        <f>COUNTIFS(様式８会員名簿!$H$7:$H$506,"女性",様式８会員名簿!$G$7:$G$506,"&gt;=65",様式８会員名簿!$G$7:$G$506,"&lt;=69")</f>
        <v>0</v>
      </c>
      <c r="E8" s="68">
        <f t="shared" si="0"/>
        <v>0</v>
      </c>
    </row>
    <row r="9" spans="2:5">
      <c r="B9" s="68" t="s">
        <v>146</v>
      </c>
      <c r="C9" s="68">
        <f>COUNTIFS(様式８会員名簿!$H$7:$H$506,"男性",様式８会員名簿!$G$7:$G$506,"&gt;=70",様式８会員名簿!$G$7:$G$506,"&lt;=74")</f>
        <v>0</v>
      </c>
      <c r="D9" s="68">
        <f>COUNTIFS(様式８会員名簿!$H$7:$H$506,"女性",様式８会員名簿!$G$7:$G$506,"&gt;=70",様式８会員名簿!$G$7:$G$506,"&lt;=74")</f>
        <v>0</v>
      </c>
      <c r="E9" s="68">
        <f t="shared" si="0"/>
        <v>0</v>
      </c>
    </row>
    <row r="10" spans="2:5">
      <c r="B10" s="68" t="s">
        <v>147</v>
      </c>
      <c r="C10" s="68">
        <f>COUNTIFS(様式８会員名簿!$H$7:$H$506,"男性",様式８会員名簿!$G$7:$G$506,"&gt;=75",様式８会員名簿!$G$7:$G$506,"&lt;=79")</f>
        <v>0</v>
      </c>
      <c r="D10" s="68">
        <f>COUNTIFS(様式８会員名簿!$H$7:$H$506,"女性",様式８会員名簿!$G$7:$G$506,"&gt;=75",様式８会員名簿!$G$7:$G$506,"&lt;=79")</f>
        <v>0</v>
      </c>
      <c r="E10" s="68">
        <f t="shared" si="0"/>
        <v>0</v>
      </c>
    </row>
    <row r="11" spans="2:5">
      <c r="B11" s="68" t="s">
        <v>148</v>
      </c>
      <c r="C11" s="68">
        <f>COUNTIFS(様式８会員名簿!$H$7:$H$506,"男性",様式８会員名簿!$G$7:$G$506,"&gt;=80",様式８会員名簿!$G$7:$G$506,"&lt;=84")</f>
        <v>0</v>
      </c>
      <c r="D11" s="68">
        <f>COUNTIFS(様式８会員名簿!$H$7:$H$506,"女性",様式８会員名簿!$G$7:$G$506,"&gt;=80",様式８会員名簿!$G$7:$G$506,"&lt;=84")</f>
        <v>0</v>
      </c>
      <c r="E11" s="68">
        <f t="shared" si="0"/>
        <v>0</v>
      </c>
    </row>
    <row r="12" spans="2:5">
      <c r="B12" s="68" t="s">
        <v>149</v>
      </c>
      <c r="C12" s="68">
        <f>COUNTIFS(様式８会員名簿!$H$7:$H$506,"男性",様式８会員名簿!$G$7:$G$506,"&gt;=85",様式８会員名簿!$G$7:$G$506,"&lt;=89")</f>
        <v>0</v>
      </c>
      <c r="D12" s="68">
        <f>COUNTIFS(様式８会員名簿!$H$7:$H$506,"女性",様式８会員名簿!$G$7:$G$506,"&gt;=85",様式８会員名簿!$G$7:$G$506,"&lt;=89")</f>
        <v>0</v>
      </c>
      <c r="E12" s="68">
        <f t="shared" si="0"/>
        <v>0</v>
      </c>
    </row>
    <row r="13" spans="2:5">
      <c r="B13" s="68" t="s">
        <v>150</v>
      </c>
      <c r="C13" s="68">
        <f>COUNTIFS(様式８会員名簿!$H$7:$H$506,"男性",様式８会員名簿!$G$7:$G$506,"&gt;=90")</f>
        <v>0</v>
      </c>
      <c r="D13" s="68">
        <f>COUNTIFS(様式８会員名簿!$H$7:$H$506,"女性",様式８会員名簿!$G$7:$G$506,"&gt;=90")</f>
        <v>0</v>
      </c>
      <c r="E13" s="68">
        <f t="shared" si="0"/>
        <v>0</v>
      </c>
    </row>
    <row r="14" spans="2:5">
      <c r="B14" s="70"/>
      <c r="C14" s="68">
        <f>SUM(C6:C13)</f>
        <v>0</v>
      </c>
      <c r="D14" s="68">
        <f>SUM(D6:D13)</f>
        <v>0</v>
      </c>
      <c r="E14" s="68">
        <f>SUM(E6:E13)</f>
        <v>0</v>
      </c>
    </row>
    <row r="17" spans="2:3">
      <c r="B17" s="11"/>
      <c r="C17" s="12"/>
    </row>
    <row r="18" spans="2:3">
      <c r="B18" s="11"/>
      <c r="C18" s="12"/>
    </row>
    <row r="19" spans="2:3">
      <c r="B19" s="13" t="s">
        <v>29</v>
      </c>
      <c r="C19" s="13">
        <f>IF(はじめに入力!C4-1=1,"元",はじめに入力!C4-1)</f>
        <v>6</v>
      </c>
    </row>
    <row r="20" spans="2:3">
      <c r="B20" s="13" t="s">
        <v>281</v>
      </c>
      <c r="C20" s="13">
        <f>C19+2</f>
        <v>8</v>
      </c>
    </row>
    <row r="21" spans="2:3">
      <c r="B21" s="13" t="s">
        <v>37</v>
      </c>
      <c r="C21" s="14" t="str">
        <f>DBCS(C19)</f>
        <v>６</v>
      </c>
    </row>
    <row r="22" spans="2:3">
      <c r="B22" s="13"/>
      <c r="C22" s="14" t="str">
        <f>DBCS(はじめに入力!C4)</f>
        <v>７</v>
      </c>
    </row>
    <row r="23" spans="2:3">
      <c r="B23" s="11"/>
      <c r="C23" s="14" t="str">
        <f>DBCS(C20)</f>
        <v>８</v>
      </c>
    </row>
    <row r="24" spans="2:3">
      <c r="B24" s="11"/>
      <c r="C24" s="12"/>
    </row>
    <row r="25" spans="2:3">
      <c r="B25" s="11"/>
      <c r="C25" s="1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4681-2CB3-4244-9040-EB77DDA832B6}">
  <sheetPr>
    <pageSetUpPr fitToPage="1"/>
  </sheetPr>
  <dimension ref="A1:I34"/>
  <sheetViews>
    <sheetView view="pageBreakPreview" zoomScaleNormal="100" zoomScaleSheetLayoutView="100" workbookViewId="0">
      <selection activeCell="G5" sqref="G5"/>
    </sheetView>
  </sheetViews>
  <sheetFormatPr defaultRowHeight="14.4"/>
  <cols>
    <col min="1" max="1" width="7.796875" style="2" customWidth="1"/>
    <col min="2" max="2" width="3.796875" style="2" customWidth="1"/>
    <col min="3" max="3" width="6.296875" style="2" customWidth="1"/>
    <col min="4" max="4" width="4.3984375" style="2" customWidth="1"/>
    <col min="5" max="5" width="3.296875" style="2" customWidth="1"/>
    <col min="6" max="6" width="15.69921875" style="2" customWidth="1"/>
    <col min="7" max="7" width="14" style="2" customWidth="1"/>
    <col min="8" max="8" width="12" style="2" customWidth="1"/>
    <col min="9" max="9" width="4.3984375" style="5" customWidth="1"/>
    <col min="10" max="16384" width="8.796875" style="2"/>
  </cols>
  <sheetData>
    <row r="1" spans="1:9" ht="15" thickBot="1">
      <c r="A1" s="2" t="s">
        <v>0</v>
      </c>
    </row>
    <row r="2" spans="1:9" ht="33" customHeight="1" thickBot="1">
      <c r="A2" s="3"/>
      <c r="G2" s="155" t="s">
        <v>1</v>
      </c>
      <c r="H2" s="156">
        <f>はじめに入力!C5</f>
        <v>0</v>
      </c>
    </row>
    <row r="3" spans="1:9" ht="33" customHeight="1">
      <c r="A3" s="3"/>
      <c r="G3" s="9"/>
      <c r="H3" s="10"/>
    </row>
    <row r="4" spans="1:9" ht="27" customHeight="1">
      <c r="A4" s="4" t="s">
        <v>2</v>
      </c>
      <c r="B4" s="1"/>
      <c r="C4" s="1"/>
      <c r="G4" s="286" t="str">
        <f>はじめに入力!C3&amp;'※印刷・修正しない（集計シート）'!C22&amp;"年３月３１日"</f>
        <v>令和７年３月３１日</v>
      </c>
      <c r="H4" s="286"/>
      <c r="I4" s="286"/>
    </row>
    <row r="5" spans="1:9" ht="28.8" customHeight="1">
      <c r="A5" s="287" t="s">
        <v>3</v>
      </c>
      <c r="B5" s="287"/>
      <c r="C5" s="287"/>
    </row>
    <row r="6" spans="1:9">
      <c r="A6" s="4"/>
      <c r="B6" s="1"/>
      <c r="C6" s="1"/>
    </row>
    <row r="7" spans="1:9">
      <c r="A7" s="4"/>
      <c r="B7" s="1"/>
      <c r="C7" s="1"/>
    </row>
    <row r="8" spans="1:9" ht="28.2" customHeight="1">
      <c r="B8" s="1"/>
      <c r="C8" s="1"/>
      <c r="F8" s="4" t="s">
        <v>38</v>
      </c>
      <c r="G8" s="288">
        <f>はじめに入力!C6</f>
        <v>0</v>
      </c>
      <c r="H8" s="288"/>
      <c r="I8" s="288"/>
    </row>
    <row r="9" spans="1:9" ht="6" customHeight="1">
      <c r="A9" s="4"/>
      <c r="B9" s="1"/>
      <c r="C9" s="1"/>
    </row>
    <row r="10" spans="1:9" ht="29.4" customHeight="1">
      <c r="B10" s="1"/>
      <c r="C10" s="1"/>
      <c r="F10" s="4" t="s">
        <v>9</v>
      </c>
      <c r="G10" s="288" t="str">
        <f>IF(はじめに入力!C8="","",はじめに入力!C8)</f>
        <v/>
      </c>
      <c r="H10" s="288"/>
      <c r="I10" s="6" t="s">
        <v>11</v>
      </c>
    </row>
    <row r="11" spans="1:9">
      <c r="B11" s="1"/>
      <c r="C11" s="1"/>
      <c r="F11" s="8" t="str">
        <f>"（"&amp;はじめに入力!C3&amp;'※印刷・修正しない（集計シート）'!C21&amp;"年度会長）"</f>
        <v>（令和６年度会長）</v>
      </c>
    </row>
    <row r="12" spans="1:9" ht="18" customHeight="1">
      <c r="A12" s="285" t="s">
        <v>282</v>
      </c>
      <c r="B12" s="285"/>
      <c r="C12" s="285"/>
      <c r="D12" s="285"/>
      <c r="E12" s="285"/>
      <c r="F12" s="285"/>
      <c r="G12" s="285"/>
      <c r="H12" s="285"/>
      <c r="I12" s="285"/>
    </row>
    <row r="13" spans="1:9">
      <c r="A13" s="4"/>
      <c r="B13" s="1"/>
      <c r="C13" s="1"/>
    </row>
    <row r="14" spans="1:9">
      <c r="A14" s="4"/>
      <c r="B14" s="1"/>
      <c r="C14" s="1"/>
    </row>
    <row r="15" spans="1:9">
      <c r="B15" s="7"/>
      <c r="C15" s="286" t="str">
        <f>はじめに入力!C3&amp;'※印刷・修正しない（集計シート）'!C21&amp;"年度"</f>
        <v>令和６年度</v>
      </c>
      <c r="D15" s="286"/>
      <c r="E15" s="7" t="s">
        <v>17</v>
      </c>
      <c r="F15" s="7"/>
      <c r="G15" s="7"/>
      <c r="H15" s="7"/>
      <c r="I15" s="7"/>
    </row>
    <row r="16" spans="1:9">
      <c r="A16" s="4"/>
      <c r="B16" s="1"/>
      <c r="C16" s="1"/>
    </row>
    <row r="17" spans="1:9">
      <c r="A17" s="4"/>
      <c r="B17" s="1"/>
      <c r="C17" s="1"/>
    </row>
    <row r="18" spans="1:9">
      <c r="A18" s="284" t="s">
        <v>4</v>
      </c>
      <c r="B18" s="284"/>
      <c r="C18" s="284"/>
      <c r="D18" s="284"/>
      <c r="E18" s="284"/>
      <c r="F18" s="284"/>
      <c r="G18" s="284"/>
      <c r="H18" s="284"/>
      <c r="I18" s="284"/>
    </row>
    <row r="19" spans="1:9">
      <c r="A19" s="4"/>
      <c r="B19" s="1"/>
      <c r="C19" s="1"/>
    </row>
    <row r="20" spans="1:9">
      <c r="A20" s="4"/>
      <c r="B20" s="1"/>
      <c r="C20" s="1"/>
    </row>
    <row r="21" spans="1:9">
      <c r="A21" s="286" t="s">
        <v>5</v>
      </c>
      <c r="B21" s="286"/>
      <c r="C21" s="286"/>
      <c r="D21" s="286"/>
      <c r="E21" s="286"/>
      <c r="F21" s="286"/>
      <c r="G21" s="286"/>
      <c r="H21" s="286"/>
      <c r="I21" s="286"/>
    </row>
    <row r="22" spans="1:9">
      <c r="A22" s="4"/>
      <c r="B22" s="1"/>
      <c r="C22" s="1"/>
    </row>
    <row r="23" spans="1:9">
      <c r="A23" s="284" t="s">
        <v>79</v>
      </c>
      <c r="B23" s="284"/>
      <c r="C23" s="284"/>
    </row>
    <row r="24" spans="1:9" ht="28.8" customHeight="1">
      <c r="A24" s="284" t="s">
        <v>6</v>
      </c>
      <c r="B24" s="284"/>
      <c r="C24" s="284"/>
      <c r="D24" s="284"/>
      <c r="E24" s="284"/>
      <c r="F24" s="284"/>
      <c r="G24" s="284"/>
      <c r="H24" s="284"/>
      <c r="I24" s="284"/>
    </row>
    <row r="25" spans="1:9" ht="33" customHeight="1">
      <c r="A25" s="284" t="s">
        <v>7</v>
      </c>
      <c r="B25" s="284"/>
      <c r="C25" s="284"/>
      <c r="D25" s="284"/>
      <c r="E25" s="284"/>
      <c r="F25" s="284"/>
      <c r="G25" s="284"/>
      <c r="H25" s="284"/>
      <c r="I25" s="284"/>
    </row>
    <row r="26" spans="1:9">
      <c r="A26" s="4"/>
      <c r="B26" s="1"/>
      <c r="C26" s="1"/>
    </row>
    <row r="27" spans="1:9">
      <c r="A27" s="4"/>
      <c r="B27" s="1"/>
      <c r="C27" s="1"/>
    </row>
    <row r="28" spans="1:9">
      <c r="A28" s="4"/>
      <c r="B28" s="1"/>
      <c r="C28" s="1"/>
    </row>
    <row r="29" spans="1:9">
      <c r="A29" s="4"/>
      <c r="B29" s="1"/>
      <c r="C29" s="1"/>
    </row>
    <row r="30" spans="1:9">
      <c r="A30" s="4"/>
      <c r="B30" s="1"/>
      <c r="C30" s="1"/>
    </row>
    <row r="31" spans="1:9">
      <c r="A31" s="4"/>
      <c r="B31" s="1"/>
      <c r="C31" s="1"/>
    </row>
    <row r="32" spans="1:9">
      <c r="A32" s="4"/>
      <c r="B32" s="1"/>
      <c r="C32" s="1"/>
    </row>
    <row r="33" spans="1:3">
      <c r="A33" s="4"/>
      <c r="B33" s="1"/>
      <c r="C33" s="1"/>
    </row>
    <row r="34" spans="1:3">
      <c r="A34" s="4"/>
      <c r="B34" s="1"/>
      <c r="C34" s="1"/>
    </row>
  </sheetData>
  <mergeCells count="11">
    <mergeCell ref="A24:I24"/>
    <mergeCell ref="A25:I25"/>
    <mergeCell ref="A12:I12"/>
    <mergeCell ref="G4:I4"/>
    <mergeCell ref="C15:D15"/>
    <mergeCell ref="A18:I18"/>
    <mergeCell ref="A21:I21"/>
    <mergeCell ref="A5:C5"/>
    <mergeCell ref="G10:H10"/>
    <mergeCell ref="G8:I8"/>
    <mergeCell ref="A23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B6D6-CDF2-463F-8CA9-F8CFB2955ADB}">
  <sheetPr>
    <pageSetUpPr fitToPage="1"/>
  </sheetPr>
  <dimension ref="A1:M46"/>
  <sheetViews>
    <sheetView topLeftCell="A13" workbookViewId="0">
      <selection activeCell="F1" sqref="F1"/>
    </sheetView>
  </sheetViews>
  <sheetFormatPr defaultRowHeight="18"/>
  <cols>
    <col min="1" max="1" width="4.8984375" customWidth="1"/>
    <col min="2" max="2" width="0.69921875" customWidth="1"/>
    <col min="3" max="3" width="20.3984375" customWidth="1"/>
    <col min="4" max="4" width="30.5" customWidth="1"/>
    <col min="5" max="5" width="14.3984375" customWidth="1"/>
    <col min="6" max="6" width="10.19921875" customWidth="1"/>
    <col min="7" max="7" width="9.59765625" customWidth="1"/>
  </cols>
  <sheetData>
    <row r="1" spans="1:13">
      <c r="A1" s="364" t="s">
        <v>217</v>
      </c>
      <c r="B1" s="364"/>
      <c r="C1" s="364"/>
      <c r="E1" s="176" t="s">
        <v>260</v>
      </c>
      <c r="F1" s="177">
        <f>はじめに入力!C5</f>
        <v>0</v>
      </c>
      <c r="G1" t="s">
        <v>253</v>
      </c>
    </row>
    <row r="2" spans="1:13" ht="25.8" customHeight="1">
      <c r="A2" s="157"/>
      <c r="B2" s="157"/>
      <c r="C2" s="157"/>
      <c r="D2" s="202" t="s">
        <v>16</v>
      </c>
      <c r="E2" s="379">
        <f>はじめに入力!C6</f>
        <v>0</v>
      </c>
      <c r="F2" s="379"/>
      <c r="G2" s="379"/>
    </row>
    <row r="3" spans="1:13" ht="10.199999999999999" customHeight="1">
      <c r="A3" s="157"/>
      <c r="B3" s="157"/>
      <c r="C3" s="157"/>
      <c r="D3" s="178"/>
      <c r="E3" s="178"/>
      <c r="F3" s="178"/>
      <c r="G3" s="178"/>
    </row>
    <row r="4" spans="1:13" ht="21.6" thickBot="1">
      <c r="A4" s="369" t="s">
        <v>284</v>
      </c>
      <c r="B4" s="369"/>
      <c r="C4" s="369"/>
      <c r="D4" s="369"/>
      <c r="E4" s="369"/>
      <c r="F4" s="369"/>
      <c r="G4" s="369"/>
    </row>
    <row r="5" spans="1:13">
      <c r="A5" s="370" t="s">
        <v>39</v>
      </c>
      <c r="B5" s="373" t="s">
        <v>40</v>
      </c>
      <c r="C5" s="374"/>
      <c r="D5" s="373" t="s">
        <v>41</v>
      </c>
      <c r="E5" s="374"/>
      <c r="F5" s="244" t="s">
        <v>42</v>
      </c>
      <c r="G5" s="244" t="s">
        <v>42</v>
      </c>
      <c r="J5" s="361" t="s">
        <v>300</v>
      </c>
      <c r="K5" s="361"/>
      <c r="L5" s="361"/>
      <c r="M5" s="361"/>
    </row>
    <row r="6" spans="1:13">
      <c r="A6" s="371"/>
      <c r="B6" s="375" t="s">
        <v>43</v>
      </c>
      <c r="C6" s="376"/>
      <c r="D6" s="377" t="s">
        <v>44</v>
      </c>
      <c r="E6" s="378"/>
      <c r="F6" s="203" t="s">
        <v>45</v>
      </c>
      <c r="G6" s="203" t="s">
        <v>46</v>
      </c>
      <c r="J6" s="273"/>
      <c r="K6" s="273"/>
      <c r="L6" s="273"/>
      <c r="M6" s="273"/>
    </row>
    <row r="7" spans="1:13" ht="18.600000000000001" thickBot="1">
      <c r="A7" s="372"/>
      <c r="B7" s="365" t="s">
        <v>47</v>
      </c>
      <c r="C7" s="366"/>
      <c r="D7" s="367"/>
      <c r="E7" s="368"/>
      <c r="F7" s="249" t="s">
        <v>48</v>
      </c>
      <c r="G7" s="249" t="s">
        <v>48</v>
      </c>
      <c r="J7" s="273"/>
      <c r="K7" s="273"/>
      <c r="L7" s="273"/>
      <c r="M7" s="273"/>
    </row>
    <row r="8" spans="1:13">
      <c r="A8" s="304" t="s">
        <v>49</v>
      </c>
      <c r="B8" s="305"/>
      <c r="C8" s="305"/>
      <c r="D8" s="313" t="s">
        <v>50</v>
      </c>
      <c r="E8" s="360"/>
      <c r="F8" s="315"/>
      <c r="G8" s="315"/>
      <c r="J8" s="273"/>
      <c r="K8" s="273"/>
      <c r="L8" s="273"/>
      <c r="M8" s="273"/>
    </row>
    <row r="9" spans="1:13">
      <c r="A9" s="307"/>
      <c r="B9" s="308"/>
      <c r="C9" s="308"/>
      <c r="D9" s="317" t="s">
        <v>275</v>
      </c>
      <c r="E9" s="357"/>
      <c r="F9" s="290"/>
      <c r="G9" s="290"/>
      <c r="J9" s="273"/>
      <c r="K9" s="273"/>
      <c r="L9" s="273"/>
      <c r="M9" s="273"/>
    </row>
    <row r="10" spans="1:13" ht="18.600000000000001" thickBot="1">
      <c r="A10" s="310"/>
      <c r="B10" s="311"/>
      <c r="C10" s="311"/>
      <c r="D10" s="358" t="s">
        <v>262</v>
      </c>
      <c r="E10" s="359"/>
      <c r="F10" s="316"/>
      <c r="G10" s="316"/>
      <c r="J10" s="273"/>
      <c r="K10" s="273"/>
      <c r="L10" s="273"/>
      <c r="M10" s="273"/>
    </row>
    <row r="11" spans="1:13">
      <c r="A11" s="304" t="s">
        <v>51</v>
      </c>
      <c r="B11" s="305"/>
      <c r="C11" s="305"/>
      <c r="D11" s="313" t="s">
        <v>255</v>
      </c>
      <c r="E11" s="360"/>
      <c r="F11" s="315"/>
      <c r="G11" s="315"/>
      <c r="J11" s="273"/>
      <c r="K11" s="273"/>
      <c r="L11" s="273"/>
      <c r="M11" s="273"/>
    </row>
    <row r="12" spans="1:13">
      <c r="A12" s="307"/>
      <c r="B12" s="308"/>
      <c r="C12" s="308"/>
      <c r="D12" s="317" t="s">
        <v>256</v>
      </c>
      <c r="E12" s="357"/>
      <c r="F12" s="290"/>
      <c r="G12" s="290"/>
      <c r="J12" s="273"/>
      <c r="K12" s="273"/>
      <c r="L12" s="273"/>
      <c r="M12" s="273"/>
    </row>
    <row r="13" spans="1:13" ht="18.600000000000001" thickBot="1">
      <c r="A13" s="310"/>
      <c r="B13" s="311"/>
      <c r="C13" s="311"/>
      <c r="D13" s="358" t="s">
        <v>262</v>
      </c>
      <c r="E13" s="359"/>
      <c r="F13" s="316"/>
      <c r="G13" s="316"/>
      <c r="J13" s="362" t="s">
        <v>301</v>
      </c>
      <c r="K13" s="362"/>
      <c r="L13" s="362"/>
      <c r="M13" s="362"/>
    </row>
    <row r="14" spans="1:13">
      <c r="A14" s="304" t="s">
        <v>54</v>
      </c>
      <c r="B14" s="305"/>
      <c r="C14" s="305"/>
      <c r="D14" s="313" t="s">
        <v>52</v>
      </c>
      <c r="E14" s="360"/>
      <c r="F14" s="315"/>
      <c r="G14" s="315"/>
      <c r="J14" s="362"/>
      <c r="K14" s="362"/>
      <c r="L14" s="362"/>
      <c r="M14" s="362"/>
    </row>
    <row r="15" spans="1:13">
      <c r="A15" s="307"/>
      <c r="B15" s="308"/>
      <c r="C15" s="308"/>
      <c r="D15" s="317" t="s">
        <v>53</v>
      </c>
      <c r="E15" s="357"/>
      <c r="F15" s="290"/>
      <c r="G15" s="290"/>
    </row>
    <row r="16" spans="1:13" ht="18.600000000000001" thickBot="1">
      <c r="A16" s="310"/>
      <c r="B16" s="311"/>
      <c r="C16" s="311"/>
      <c r="D16" s="358" t="s">
        <v>262</v>
      </c>
      <c r="E16" s="359"/>
      <c r="F16" s="316"/>
      <c r="G16" s="316"/>
    </row>
    <row r="17" spans="1:7">
      <c r="A17" s="338" t="s">
        <v>55</v>
      </c>
      <c r="B17" s="329" t="s">
        <v>56</v>
      </c>
      <c r="C17" s="330"/>
      <c r="D17" s="317" t="s">
        <v>57</v>
      </c>
      <c r="E17" s="318"/>
      <c r="F17" s="290"/>
      <c r="G17" s="290"/>
    </row>
    <row r="18" spans="1:7">
      <c r="A18" s="338"/>
      <c r="B18" s="329" t="s">
        <v>58</v>
      </c>
      <c r="C18" s="330"/>
      <c r="D18" s="317" t="s">
        <v>59</v>
      </c>
      <c r="E18" s="318"/>
      <c r="F18" s="290"/>
      <c r="G18" s="290"/>
    </row>
    <row r="19" spans="1:7">
      <c r="A19" s="338"/>
      <c r="B19" s="329" t="s">
        <v>60</v>
      </c>
      <c r="C19" s="330"/>
      <c r="D19" s="317" t="s">
        <v>61</v>
      </c>
      <c r="E19" s="318"/>
      <c r="F19" s="290"/>
      <c r="G19" s="290"/>
    </row>
    <row r="20" spans="1:7" ht="19.8">
      <c r="A20" s="338"/>
      <c r="B20" s="331"/>
      <c r="C20" s="332"/>
      <c r="D20" s="317" t="s">
        <v>251</v>
      </c>
      <c r="E20" s="318"/>
      <c r="F20" s="290"/>
      <c r="G20" s="290"/>
    </row>
    <row r="21" spans="1:7" ht="20.399999999999999" customHeight="1">
      <c r="A21" s="338"/>
      <c r="B21" s="331"/>
      <c r="C21" s="332"/>
      <c r="D21" s="317" t="s">
        <v>62</v>
      </c>
      <c r="E21" s="318"/>
      <c r="F21" s="290"/>
      <c r="G21" s="290"/>
    </row>
    <row r="22" spans="1:7" ht="20.399999999999999" thickBot="1">
      <c r="A22" s="338"/>
      <c r="B22" s="333"/>
      <c r="C22" s="334"/>
      <c r="D22" s="335" t="s">
        <v>274</v>
      </c>
      <c r="E22" s="336"/>
      <c r="F22" s="293"/>
      <c r="G22" s="293"/>
    </row>
    <row r="23" spans="1:7" ht="18.600000000000001" thickTop="1">
      <c r="A23" s="338"/>
      <c r="B23" s="343" t="s">
        <v>63</v>
      </c>
      <c r="C23" s="344"/>
      <c r="D23" s="351" t="s">
        <v>64</v>
      </c>
      <c r="E23" s="352"/>
      <c r="F23" s="289"/>
      <c r="G23" s="289"/>
    </row>
    <row r="24" spans="1:7">
      <c r="A24" s="338"/>
      <c r="B24" s="329" t="s">
        <v>65</v>
      </c>
      <c r="C24" s="330"/>
      <c r="D24" s="317" t="s">
        <v>66</v>
      </c>
      <c r="E24" s="318"/>
      <c r="F24" s="290"/>
      <c r="G24" s="290"/>
    </row>
    <row r="25" spans="1:7">
      <c r="A25" s="338"/>
      <c r="B25" s="329" t="s">
        <v>67</v>
      </c>
      <c r="C25" s="330"/>
      <c r="D25" s="317" t="s">
        <v>252</v>
      </c>
      <c r="E25" s="318"/>
      <c r="F25" s="290"/>
      <c r="G25" s="290"/>
    </row>
    <row r="26" spans="1:7" ht="22.8" customHeight="1" thickBot="1">
      <c r="A26" s="338"/>
      <c r="B26" s="333"/>
      <c r="C26" s="334"/>
      <c r="D26" s="335" t="s">
        <v>68</v>
      </c>
      <c r="E26" s="336"/>
      <c r="F26" s="293"/>
      <c r="G26" s="293"/>
    </row>
    <row r="27" spans="1:7" ht="18.600000000000001" thickTop="1">
      <c r="A27" s="338"/>
      <c r="B27" s="343" t="s">
        <v>69</v>
      </c>
      <c r="C27" s="344"/>
      <c r="D27" s="353"/>
      <c r="E27" s="354"/>
      <c r="F27" s="289"/>
      <c r="G27" s="289"/>
    </row>
    <row r="28" spans="1:7" ht="18.600000000000001" thickBot="1">
      <c r="A28" s="338"/>
      <c r="B28" s="291" t="s">
        <v>263</v>
      </c>
      <c r="C28" s="292"/>
      <c r="D28" s="355"/>
      <c r="E28" s="356"/>
      <c r="F28" s="290"/>
      <c r="G28" s="290"/>
    </row>
    <row r="29" spans="1:7" ht="18.600000000000001" thickTop="1">
      <c r="A29" s="337" t="s">
        <v>249</v>
      </c>
      <c r="B29" s="339" t="s">
        <v>60</v>
      </c>
      <c r="C29" s="340"/>
      <c r="D29" s="341" t="s">
        <v>70</v>
      </c>
      <c r="E29" s="342"/>
      <c r="F29" s="328"/>
      <c r="G29" s="328"/>
    </row>
    <row r="30" spans="1:7">
      <c r="A30" s="338"/>
      <c r="B30" s="329" t="s">
        <v>58</v>
      </c>
      <c r="C30" s="330"/>
      <c r="D30" s="317" t="s">
        <v>71</v>
      </c>
      <c r="E30" s="318"/>
      <c r="F30" s="290"/>
      <c r="G30" s="290"/>
    </row>
    <row r="31" spans="1:7">
      <c r="A31" s="338"/>
      <c r="B31" s="329" t="s">
        <v>56</v>
      </c>
      <c r="C31" s="330"/>
      <c r="D31" s="317" t="s">
        <v>72</v>
      </c>
      <c r="E31" s="318"/>
      <c r="F31" s="290"/>
      <c r="G31" s="290"/>
    </row>
    <row r="32" spans="1:7" ht="21" customHeight="1">
      <c r="A32" s="338"/>
      <c r="B32" s="331"/>
      <c r="C32" s="332"/>
      <c r="D32" s="317" t="s">
        <v>73</v>
      </c>
      <c r="E32" s="318"/>
      <c r="F32" s="290"/>
      <c r="G32" s="290"/>
    </row>
    <row r="33" spans="1:7" ht="20.399999999999999" thickBot="1">
      <c r="A33" s="338"/>
      <c r="B33" s="333"/>
      <c r="C33" s="334"/>
      <c r="D33" s="335" t="s">
        <v>261</v>
      </c>
      <c r="E33" s="336"/>
      <c r="F33" s="293"/>
      <c r="G33" s="293"/>
    </row>
    <row r="34" spans="1:7" ht="18.600000000000001" thickTop="1">
      <c r="A34" s="338"/>
      <c r="B34" s="343" t="s">
        <v>74</v>
      </c>
      <c r="C34" s="344"/>
      <c r="D34" s="345" t="s">
        <v>75</v>
      </c>
      <c r="E34" s="346"/>
      <c r="F34" s="289"/>
      <c r="G34" s="289"/>
    </row>
    <row r="35" spans="1:7">
      <c r="A35" s="338"/>
      <c r="B35" s="294"/>
      <c r="C35" s="295"/>
      <c r="D35" s="296" t="s">
        <v>264</v>
      </c>
      <c r="E35" s="297"/>
      <c r="F35" s="290"/>
      <c r="G35" s="290"/>
    </row>
    <row r="36" spans="1:7" ht="20.399999999999999" customHeight="1" thickBot="1">
      <c r="A36" s="338"/>
      <c r="B36" s="298" t="s">
        <v>76</v>
      </c>
      <c r="C36" s="299"/>
      <c r="D36" s="300" t="s">
        <v>77</v>
      </c>
      <c r="E36" s="301"/>
      <c r="F36" s="293"/>
      <c r="G36" s="293"/>
    </row>
    <row r="37" spans="1:7" ht="18.600000000000001" thickTop="1">
      <c r="A37" s="338"/>
      <c r="B37" s="343" t="s">
        <v>69</v>
      </c>
      <c r="C37" s="344"/>
      <c r="D37" s="347"/>
      <c r="E37" s="348"/>
      <c r="F37" s="289"/>
      <c r="G37" s="289"/>
    </row>
    <row r="38" spans="1:7" ht="18.600000000000001" thickBot="1">
      <c r="A38" s="338"/>
      <c r="B38" s="291" t="s">
        <v>78</v>
      </c>
      <c r="C38" s="292"/>
      <c r="D38" s="349"/>
      <c r="E38" s="350"/>
      <c r="F38" s="290"/>
      <c r="G38" s="290"/>
    </row>
    <row r="39" spans="1:7">
      <c r="A39" s="304" t="s">
        <v>248</v>
      </c>
      <c r="B39" s="305"/>
      <c r="C39" s="306"/>
      <c r="D39" s="313" t="s">
        <v>266</v>
      </c>
      <c r="E39" s="314"/>
      <c r="F39" s="315"/>
      <c r="G39" s="315"/>
    </row>
    <row r="40" spans="1:7" ht="16.8" customHeight="1">
      <c r="A40" s="307"/>
      <c r="B40" s="308"/>
      <c r="C40" s="309"/>
      <c r="D40" s="317" t="s">
        <v>265</v>
      </c>
      <c r="E40" s="318"/>
      <c r="F40" s="290"/>
      <c r="G40" s="290"/>
    </row>
    <row r="41" spans="1:7" ht="18.600000000000001" thickBot="1">
      <c r="A41" s="310"/>
      <c r="B41" s="311"/>
      <c r="C41" s="312"/>
      <c r="D41" s="319" t="s">
        <v>268</v>
      </c>
      <c r="E41" s="320"/>
      <c r="F41" s="316"/>
      <c r="G41" s="316"/>
    </row>
    <row r="42" spans="1:7" ht="43.8" customHeight="1" thickBot="1">
      <c r="A42" s="323" t="s">
        <v>254</v>
      </c>
      <c r="B42" s="324"/>
      <c r="C42" s="325"/>
      <c r="D42" s="321" t="s">
        <v>272</v>
      </c>
      <c r="E42" s="322"/>
      <c r="F42" s="261"/>
      <c r="G42" s="261"/>
    </row>
    <row r="43" spans="1:7" ht="54.6" customHeight="1" thickBot="1">
      <c r="A43" s="326" t="s">
        <v>270</v>
      </c>
      <c r="B43" s="324"/>
      <c r="C43" s="325"/>
      <c r="D43" s="321" t="s">
        <v>273</v>
      </c>
      <c r="E43" s="327"/>
      <c r="F43" s="327"/>
      <c r="G43" s="322"/>
    </row>
    <row r="44" spans="1:7" ht="28.8" customHeight="1">
      <c r="A44" s="302" t="s">
        <v>267</v>
      </c>
      <c r="B44" s="302"/>
      <c r="C44" s="302"/>
      <c r="D44" s="302"/>
      <c r="E44" s="302"/>
      <c r="F44" s="302"/>
      <c r="G44" s="302"/>
    </row>
    <row r="45" spans="1:7" ht="18" customHeight="1">
      <c r="A45" s="303" t="s">
        <v>269</v>
      </c>
      <c r="B45" s="303"/>
      <c r="C45" s="303"/>
      <c r="D45" s="303"/>
      <c r="E45" s="303"/>
      <c r="F45" s="303"/>
      <c r="G45" s="303"/>
    </row>
    <row r="46" spans="1:7" ht="18" customHeight="1">
      <c r="A46" s="363" t="s">
        <v>257</v>
      </c>
      <c r="B46" s="363"/>
      <c r="C46" s="363"/>
      <c r="D46" s="363"/>
      <c r="E46" s="363"/>
      <c r="F46" s="363"/>
      <c r="G46" s="363"/>
    </row>
  </sheetData>
  <mergeCells count="99">
    <mergeCell ref="J5:M5"/>
    <mergeCell ref="J13:M14"/>
    <mergeCell ref="A46:G46"/>
    <mergeCell ref="F8:F10"/>
    <mergeCell ref="A1:C1"/>
    <mergeCell ref="B7:C7"/>
    <mergeCell ref="D7:E7"/>
    <mergeCell ref="A4:G4"/>
    <mergeCell ref="A5:A7"/>
    <mergeCell ref="B5:C5"/>
    <mergeCell ref="D5:E5"/>
    <mergeCell ref="B6:C6"/>
    <mergeCell ref="D6:E6"/>
    <mergeCell ref="G8:G10"/>
    <mergeCell ref="E2:G2"/>
    <mergeCell ref="A14:C16"/>
    <mergeCell ref="D9:E9"/>
    <mergeCell ref="D10:E10"/>
    <mergeCell ref="A11:C13"/>
    <mergeCell ref="D11:E11"/>
    <mergeCell ref="A8:C10"/>
    <mergeCell ref="D8:E8"/>
    <mergeCell ref="D15:E15"/>
    <mergeCell ref="D16:E16"/>
    <mergeCell ref="D12:E12"/>
    <mergeCell ref="D13:E13"/>
    <mergeCell ref="G11:G13"/>
    <mergeCell ref="F11:F13"/>
    <mergeCell ref="F14:F16"/>
    <mergeCell ref="G14:G16"/>
    <mergeCell ref="D14:E14"/>
    <mergeCell ref="A17:A28"/>
    <mergeCell ref="B17:C17"/>
    <mergeCell ref="D17:E17"/>
    <mergeCell ref="F17:F22"/>
    <mergeCell ref="D22:E22"/>
    <mergeCell ref="B23:C23"/>
    <mergeCell ref="D23:E23"/>
    <mergeCell ref="F23:F26"/>
    <mergeCell ref="B27:C27"/>
    <mergeCell ref="D27:E28"/>
    <mergeCell ref="F27:F28"/>
    <mergeCell ref="G17:G22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G27:G28"/>
    <mergeCell ref="B28:C28"/>
    <mergeCell ref="G23:G26"/>
    <mergeCell ref="B24:C24"/>
    <mergeCell ref="D24:E24"/>
    <mergeCell ref="B25:C25"/>
    <mergeCell ref="D25:E25"/>
    <mergeCell ref="B26:C26"/>
    <mergeCell ref="D26:E26"/>
    <mergeCell ref="A29:A38"/>
    <mergeCell ref="B29:C29"/>
    <mergeCell ref="D29:E29"/>
    <mergeCell ref="F29:F33"/>
    <mergeCell ref="B34:C34"/>
    <mergeCell ref="D34:E34"/>
    <mergeCell ref="F34:F36"/>
    <mergeCell ref="B37:C37"/>
    <mergeCell ref="D37:E38"/>
    <mergeCell ref="F37:F38"/>
    <mergeCell ref="G29:G33"/>
    <mergeCell ref="B30:C30"/>
    <mergeCell ref="D30:E30"/>
    <mergeCell ref="B31:C31"/>
    <mergeCell ref="D31:E31"/>
    <mergeCell ref="B32:C32"/>
    <mergeCell ref="D32:E32"/>
    <mergeCell ref="B33:C33"/>
    <mergeCell ref="D33:E33"/>
    <mergeCell ref="A44:G44"/>
    <mergeCell ref="A45:G45"/>
    <mergeCell ref="A39:C41"/>
    <mergeCell ref="D39:E39"/>
    <mergeCell ref="F39:F41"/>
    <mergeCell ref="G39:G41"/>
    <mergeCell ref="D40:E40"/>
    <mergeCell ref="D41:E41"/>
    <mergeCell ref="D42:E42"/>
    <mergeCell ref="A42:C42"/>
    <mergeCell ref="A43:C43"/>
    <mergeCell ref="D43:G43"/>
    <mergeCell ref="G37:G38"/>
    <mergeCell ref="B38:C38"/>
    <mergeCell ref="G34:G36"/>
    <mergeCell ref="B35:C35"/>
    <mergeCell ref="D35:E35"/>
    <mergeCell ref="B36:C36"/>
    <mergeCell ref="D36:E3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FF2E-08D4-4237-B7F8-A002E16CACFA}">
  <sheetPr>
    <pageSetUpPr fitToPage="1"/>
  </sheetPr>
  <dimension ref="A1:AE34"/>
  <sheetViews>
    <sheetView zoomScaleNormal="100" zoomScaleSheetLayoutView="85" workbookViewId="0">
      <selection activeCell="G26" sqref="G26"/>
    </sheetView>
  </sheetViews>
  <sheetFormatPr defaultRowHeight="22.2"/>
  <cols>
    <col min="1" max="1" width="1.19921875" style="19" customWidth="1"/>
    <col min="2" max="2" width="3.69921875" style="19" customWidth="1"/>
    <col min="3" max="3" width="5.69921875" style="19" customWidth="1"/>
    <col min="4" max="4" width="3.796875" style="19" customWidth="1"/>
    <col min="5" max="5" width="11.09765625" style="19" customWidth="1"/>
    <col min="6" max="6" width="2.09765625" style="19" customWidth="1"/>
    <col min="7" max="7" width="12.5" style="175" customWidth="1"/>
    <col min="8" max="8" width="3.69921875" style="19" customWidth="1"/>
    <col min="9" max="9" width="5.09765625" style="19" customWidth="1"/>
    <col min="10" max="10" width="1.19921875" style="19" customWidth="1"/>
    <col min="11" max="11" width="9.296875" style="19" customWidth="1"/>
    <col min="12" max="12" width="8.8984375" style="19" customWidth="1"/>
    <col min="13" max="13" width="5.69921875" style="19" customWidth="1"/>
    <col min="14" max="14" width="2.59765625" style="19" customWidth="1"/>
    <col min="15" max="15" width="5.796875" style="19" customWidth="1"/>
    <col min="16" max="16" width="3.09765625" style="19" customWidth="1"/>
    <col min="17" max="17" width="3.8984375" style="19" customWidth="1"/>
    <col min="18" max="18" width="8.796875" style="19"/>
    <col min="19" max="19" width="8.5" style="19" bestFit="1" customWidth="1"/>
    <col min="20" max="253" width="8.796875" style="19"/>
    <col min="254" max="254" width="2.296875" style="19" customWidth="1"/>
    <col min="255" max="256" width="5.69921875" style="19" customWidth="1"/>
    <col min="257" max="257" width="3.796875" style="19" customWidth="1"/>
    <col min="258" max="258" width="11.09765625" style="19" customWidth="1"/>
    <col min="259" max="259" width="2.09765625" style="19" customWidth="1"/>
    <col min="260" max="262" width="2.3984375" style="19" customWidth="1"/>
    <col min="263" max="263" width="7.8984375" style="19" customWidth="1"/>
    <col min="264" max="264" width="3.69921875" style="19" customWidth="1"/>
    <col min="265" max="266" width="5.796875" style="19" customWidth="1"/>
    <col min="267" max="267" width="3.5" style="19" customWidth="1"/>
    <col min="268" max="269" width="5.796875" style="19" customWidth="1"/>
    <col min="270" max="270" width="2.59765625" style="19" customWidth="1"/>
    <col min="271" max="272" width="5.796875" style="19" customWidth="1"/>
    <col min="273" max="273" width="2.09765625" style="19" customWidth="1"/>
    <col min="274" max="274" width="8.796875" style="19"/>
    <col min="275" max="275" width="8.5" style="19" bestFit="1" customWidth="1"/>
    <col min="276" max="509" width="8.796875" style="19"/>
    <col min="510" max="510" width="2.296875" style="19" customWidth="1"/>
    <col min="511" max="512" width="5.69921875" style="19" customWidth="1"/>
    <col min="513" max="513" width="3.796875" style="19" customWidth="1"/>
    <col min="514" max="514" width="11.09765625" style="19" customWidth="1"/>
    <col min="515" max="515" width="2.09765625" style="19" customWidth="1"/>
    <col min="516" max="518" width="2.3984375" style="19" customWidth="1"/>
    <col min="519" max="519" width="7.8984375" style="19" customWidth="1"/>
    <col min="520" max="520" width="3.69921875" style="19" customWidth="1"/>
    <col min="521" max="522" width="5.796875" style="19" customWidth="1"/>
    <col min="523" max="523" width="3.5" style="19" customWidth="1"/>
    <col min="524" max="525" width="5.796875" style="19" customWidth="1"/>
    <col min="526" max="526" width="2.59765625" style="19" customWidth="1"/>
    <col min="527" max="528" width="5.796875" style="19" customWidth="1"/>
    <col min="529" max="529" width="2.09765625" style="19" customWidth="1"/>
    <col min="530" max="530" width="8.796875" style="19"/>
    <col min="531" max="531" width="8.5" style="19" bestFit="1" customWidth="1"/>
    <col min="532" max="765" width="8.796875" style="19"/>
    <col min="766" max="766" width="2.296875" style="19" customWidth="1"/>
    <col min="767" max="768" width="5.69921875" style="19" customWidth="1"/>
    <col min="769" max="769" width="3.796875" style="19" customWidth="1"/>
    <col min="770" max="770" width="11.09765625" style="19" customWidth="1"/>
    <col min="771" max="771" width="2.09765625" style="19" customWidth="1"/>
    <col min="772" max="774" width="2.3984375" style="19" customWidth="1"/>
    <col min="775" max="775" width="7.8984375" style="19" customWidth="1"/>
    <col min="776" max="776" width="3.69921875" style="19" customWidth="1"/>
    <col min="777" max="778" width="5.796875" style="19" customWidth="1"/>
    <col min="779" max="779" width="3.5" style="19" customWidth="1"/>
    <col min="780" max="781" width="5.796875" style="19" customWidth="1"/>
    <col min="782" max="782" width="2.59765625" style="19" customWidth="1"/>
    <col min="783" max="784" width="5.796875" style="19" customWidth="1"/>
    <col min="785" max="785" width="2.09765625" style="19" customWidth="1"/>
    <col min="786" max="786" width="8.796875" style="19"/>
    <col min="787" max="787" width="8.5" style="19" bestFit="1" customWidth="1"/>
    <col min="788" max="1021" width="8.796875" style="19"/>
    <col min="1022" max="1022" width="2.296875" style="19" customWidth="1"/>
    <col min="1023" max="1024" width="5.69921875" style="19" customWidth="1"/>
    <col min="1025" max="1025" width="3.796875" style="19" customWidth="1"/>
    <col min="1026" max="1026" width="11.09765625" style="19" customWidth="1"/>
    <col min="1027" max="1027" width="2.09765625" style="19" customWidth="1"/>
    <col min="1028" max="1030" width="2.3984375" style="19" customWidth="1"/>
    <col min="1031" max="1031" width="7.8984375" style="19" customWidth="1"/>
    <col min="1032" max="1032" width="3.69921875" style="19" customWidth="1"/>
    <col min="1033" max="1034" width="5.796875" style="19" customWidth="1"/>
    <col min="1035" max="1035" width="3.5" style="19" customWidth="1"/>
    <col min="1036" max="1037" width="5.796875" style="19" customWidth="1"/>
    <col min="1038" max="1038" width="2.59765625" style="19" customWidth="1"/>
    <col min="1039" max="1040" width="5.796875" style="19" customWidth="1"/>
    <col min="1041" max="1041" width="2.09765625" style="19" customWidth="1"/>
    <col min="1042" max="1042" width="8.796875" style="19"/>
    <col min="1043" max="1043" width="8.5" style="19" bestFit="1" customWidth="1"/>
    <col min="1044" max="1277" width="8.796875" style="19"/>
    <col min="1278" max="1278" width="2.296875" style="19" customWidth="1"/>
    <col min="1279" max="1280" width="5.69921875" style="19" customWidth="1"/>
    <col min="1281" max="1281" width="3.796875" style="19" customWidth="1"/>
    <col min="1282" max="1282" width="11.09765625" style="19" customWidth="1"/>
    <col min="1283" max="1283" width="2.09765625" style="19" customWidth="1"/>
    <col min="1284" max="1286" width="2.3984375" style="19" customWidth="1"/>
    <col min="1287" max="1287" width="7.8984375" style="19" customWidth="1"/>
    <col min="1288" max="1288" width="3.69921875" style="19" customWidth="1"/>
    <col min="1289" max="1290" width="5.796875" style="19" customWidth="1"/>
    <col min="1291" max="1291" width="3.5" style="19" customWidth="1"/>
    <col min="1292" max="1293" width="5.796875" style="19" customWidth="1"/>
    <col min="1294" max="1294" width="2.59765625" style="19" customWidth="1"/>
    <col min="1295" max="1296" width="5.796875" style="19" customWidth="1"/>
    <col min="1297" max="1297" width="2.09765625" style="19" customWidth="1"/>
    <col min="1298" max="1298" width="8.796875" style="19"/>
    <col min="1299" max="1299" width="8.5" style="19" bestFit="1" customWidth="1"/>
    <col min="1300" max="1533" width="8.796875" style="19"/>
    <col min="1534" max="1534" width="2.296875" style="19" customWidth="1"/>
    <col min="1535" max="1536" width="5.69921875" style="19" customWidth="1"/>
    <col min="1537" max="1537" width="3.796875" style="19" customWidth="1"/>
    <col min="1538" max="1538" width="11.09765625" style="19" customWidth="1"/>
    <col min="1539" max="1539" width="2.09765625" style="19" customWidth="1"/>
    <col min="1540" max="1542" width="2.3984375" style="19" customWidth="1"/>
    <col min="1543" max="1543" width="7.8984375" style="19" customWidth="1"/>
    <col min="1544" max="1544" width="3.69921875" style="19" customWidth="1"/>
    <col min="1545" max="1546" width="5.796875" style="19" customWidth="1"/>
    <col min="1547" max="1547" width="3.5" style="19" customWidth="1"/>
    <col min="1548" max="1549" width="5.796875" style="19" customWidth="1"/>
    <col min="1550" max="1550" width="2.59765625" style="19" customWidth="1"/>
    <col min="1551" max="1552" width="5.796875" style="19" customWidth="1"/>
    <col min="1553" max="1553" width="2.09765625" style="19" customWidth="1"/>
    <col min="1554" max="1554" width="8.796875" style="19"/>
    <col min="1555" max="1555" width="8.5" style="19" bestFit="1" customWidth="1"/>
    <col min="1556" max="1789" width="8.796875" style="19"/>
    <col min="1790" max="1790" width="2.296875" style="19" customWidth="1"/>
    <col min="1791" max="1792" width="5.69921875" style="19" customWidth="1"/>
    <col min="1793" max="1793" width="3.796875" style="19" customWidth="1"/>
    <col min="1794" max="1794" width="11.09765625" style="19" customWidth="1"/>
    <col min="1795" max="1795" width="2.09765625" style="19" customWidth="1"/>
    <col min="1796" max="1798" width="2.3984375" style="19" customWidth="1"/>
    <col min="1799" max="1799" width="7.8984375" style="19" customWidth="1"/>
    <col min="1800" max="1800" width="3.69921875" style="19" customWidth="1"/>
    <col min="1801" max="1802" width="5.796875" style="19" customWidth="1"/>
    <col min="1803" max="1803" width="3.5" style="19" customWidth="1"/>
    <col min="1804" max="1805" width="5.796875" style="19" customWidth="1"/>
    <col min="1806" max="1806" width="2.59765625" style="19" customWidth="1"/>
    <col min="1807" max="1808" width="5.796875" style="19" customWidth="1"/>
    <col min="1809" max="1809" width="2.09765625" style="19" customWidth="1"/>
    <col min="1810" max="1810" width="8.796875" style="19"/>
    <col min="1811" max="1811" width="8.5" style="19" bestFit="1" customWidth="1"/>
    <col min="1812" max="2045" width="8.796875" style="19"/>
    <col min="2046" max="2046" width="2.296875" style="19" customWidth="1"/>
    <col min="2047" max="2048" width="5.69921875" style="19" customWidth="1"/>
    <col min="2049" max="2049" width="3.796875" style="19" customWidth="1"/>
    <col min="2050" max="2050" width="11.09765625" style="19" customWidth="1"/>
    <col min="2051" max="2051" width="2.09765625" style="19" customWidth="1"/>
    <col min="2052" max="2054" width="2.3984375" style="19" customWidth="1"/>
    <col min="2055" max="2055" width="7.8984375" style="19" customWidth="1"/>
    <col min="2056" max="2056" width="3.69921875" style="19" customWidth="1"/>
    <col min="2057" max="2058" width="5.796875" style="19" customWidth="1"/>
    <col min="2059" max="2059" width="3.5" style="19" customWidth="1"/>
    <col min="2060" max="2061" width="5.796875" style="19" customWidth="1"/>
    <col min="2062" max="2062" width="2.59765625" style="19" customWidth="1"/>
    <col min="2063" max="2064" width="5.796875" style="19" customWidth="1"/>
    <col min="2065" max="2065" width="2.09765625" style="19" customWidth="1"/>
    <col min="2066" max="2066" width="8.796875" style="19"/>
    <col min="2067" max="2067" width="8.5" style="19" bestFit="1" customWidth="1"/>
    <col min="2068" max="2301" width="8.796875" style="19"/>
    <col min="2302" max="2302" width="2.296875" style="19" customWidth="1"/>
    <col min="2303" max="2304" width="5.69921875" style="19" customWidth="1"/>
    <col min="2305" max="2305" width="3.796875" style="19" customWidth="1"/>
    <col min="2306" max="2306" width="11.09765625" style="19" customWidth="1"/>
    <col min="2307" max="2307" width="2.09765625" style="19" customWidth="1"/>
    <col min="2308" max="2310" width="2.3984375" style="19" customWidth="1"/>
    <col min="2311" max="2311" width="7.8984375" style="19" customWidth="1"/>
    <col min="2312" max="2312" width="3.69921875" style="19" customWidth="1"/>
    <col min="2313" max="2314" width="5.796875" style="19" customWidth="1"/>
    <col min="2315" max="2315" width="3.5" style="19" customWidth="1"/>
    <col min="2316" max="2317" width="5.796875" style="19" customWidth="1"/>
    <col min="2318" max="2318" width="2.59765625" style="19" customWidth="1"/>
    <col min="2319" max="2320" width="5.796875" style="19" customWidth="1"/>
    <col min="2321" max="2321" width="2.09765625" style="19" customWidth="1"/>
    <col min="2322" max="2322" width="8.796875" style="19"/>
    <col min="2323" max="2323" width="8.5" style="19" bestFit="1" customWidth="1"/>
    <col min="2324" max="2557" width="8.796875" style="19"/>
    <col min="2558" max="2558" width="2.296875" style="19" customWidth="1"/>
    <col min="2559" max="2560" width="5.69921875" style="19" customWidth="1"/>
    <col min="2561" max="2561" width="3.796875" style="19" customWidth="1"/>
    <col min="2562" max="2562" width="11.09765625" style="19" customWidth="1"/>
    <col min="2563" max="2563" width="2.09765625" style="19" customWidth="1"/>
    <col min="2564" max="2566" width="2.3984375" style="19" customWidth="1"/>
    <col min="2567" max="2567" width="7.8984375" style="19" customWidth="1"/>
    <col min="2568" max="2568" width="3.69921875" style="19" customWidth="1"/>
    <col min="2569" max="2570" width="5.796875" style="19" customWidth="1"/>
    <col min="2571" max="2571" width="3.5" style="19" customWidth="1"/>
    <col min="2572" max="2573" width="5.796875" style="19" customWidth="1"/>
    <col min="2574" max="2574" width="2.59765625" style="19" customWidth="1"/>
    <col min="2575" max="2576" width="5.796875" style="19" customWidth="1"/>
    <col min="2577" max="2577" width="2.09765625" style="19" customWidth="1"/>
    <col min="2578" max="2578" width="8.796875" style="19"/>
    <col min="2579" max="2579" width="8.5" style="19" bestFit="1" customWidth="1"/>
    <col min="2580" max="2813" width="8.796875" style="19"/>
    <col min="2814" max="2814" width="2.296875" style="19" customWidth="1"/>
    <col min="2815" max="2816" width="5.69921875" style="19" customWidth="1"/>
    <col min="2817" max="2817" width="3.796875" style="19" customWidth="1"/>
    <col min="2818" max="2818" width="11.09765625" style="19" customWidth="1"/>
    <col min="2819" max="2819" width="2.09765625" style="19" customWidth="1"/>
    <col min="2820" max="2822" width="2.3984375" style="19" customWidth="1"/>
    <col min="2823" max="2823" width="7.8984375" style="19" customWidth="1"/>
    <col min="2824" max="2824" width="3.69921875" style="19" customWidth="1"/>
    <col min="2825" max="2826" width="5.796875" style="19" customWidth="1"/>
    <col min="2827" max="2827" width="3.5" style="19" customWidth="1"/>
    <col min="2828" max="2829" width="5.796875" style="19" customWidth="1"/>
    <col min="2830" max="2830" width="2.59765625" style="19" customWidth="1"/>
    <col min="2831" max="2832" width="5.796875" style="19" customWidth="1"/>
    <col min="2833" max="2833" width="2.09765625" style="19" customWidth="1"/>
    <col min="2834" max="2834" width="8.796875" style="19"/>
    <col min="2835" max="2835" width="8.5" style="19" bestFit="1" customWidth="1"/>
    <col min="2836" max="3069" width="8.796875" style="19"/>
    <col min="3070" max="3070" width="2.296875" style="19" customWidth="1"/>
    <col min="3071" max="3072" width="5.69921875" style="19" customWidth="1"/>
    <col min="3073" max="3073" width="3.796875" style="19" customWidth="1"/>
    <col min="3074" max="3074" width="11.09765625" style="19" customWidth="1"/>
    <col min="3075" max="3075" width="2.09765625" style="19" customWidth="1"/>
    <col min="3076" max="3078" width="2.3984375" style="19" customWidth="1"/>
    <col min="3079" max="3079" width="7.8984375" style="19" customWidth="1"/>
    <col min="3080" max="3080" width="3.69921875" style="19" customWidth="1"/>
    <col min="3081" max="3082" width="5.796875" style="19" customWidth="1"/>
    <col min="3083" max="3083" width="3.5" style="19" customWidth="1"/>
    <col min="3084" max="3085" width="5.796875" style="19" customWidth="1"/>
    <col min="3086" max="3086" width="2.59765625" style="19" customWidth="1"/>
    <col min="3087" max="3088" width="5.796875" style="19" customWidth="1"/>
    <col min="3089" max="3089" width="2.09765625" style="19" customWidth="1"/>
    <col min="3090" max="3090" width="8.796875" style="19"/>
    <col min="3091" max="3091" width="8.5" style="19" bestFit="1" customWidth="1"/>
    <col min="3092" max="3325" width="8.796875" style="19"/>
    <col min="3326" max="3326" width="2.296875" style="19" customWidth="1"/>
    <col min="3327" max="3328" width="5.69921875" style="19" customWidth="1"/>
    <col min="3329" max="3329" width="3.796875" style="19" customWidth="1"/>
    <col min="3330" max="3330" width="11.09765625" style="19" customWidth="1"/>
    <col min="3331" max="3331" width="2.09765625" style="19" customWidth="1"/>
    <col min="3332" max="3334" width="2.3984375" style="19" customWidth="1"/>
    <col min="3335" max="3335" width="7.8984375" style="19" customWidth="1"/>
    <col min="3336" max="3336" width="3.69921875" style="19" customWidth="1"/>
    <col min="3337" max="3338" width="5.796875" style="19" customWidth="1"/>
    <col min="3339" max="3339" width="3.5" style="19" customWidth="1"/>
    <col min="3340" max="3341" width="5.796875" style="19" customWidth="1"/>
    <col min="3342" max="3342" width="2.59765625" style="19" customWidth="1"/>
    <col min="3343" max="3344" width="5.796875" style="19" customWidth="1"/>
    <col min="3345" max="3345" width="2.09765625" style="19" customWidth="1"/>
    <col min="3346" max="3346" width="8.796875" style="19"/>
    <col min="3347" max="3347" width="8.5" style="19" bestFit="1" customWidth="1"/>
    <col min="3348" max="3581" width="8.796875" style="19"/>
    <col min="3582" max="3582" width="2.296875" style="19" customWidth="1"/>
    <col min="3583" max="3584" width="5.69921875" style="19" customWidth="1"/>
    <col min="3585" max="3585" width="3.796875" style="19" customWidth="1"/>
    <col min="3586" max="3586" width="11.09765625" style="19" customWidth="1"/>
    <col min="3587" max="3587" width="2.09765625" style="19" customWidth="1"/>
    <col min="3588" max="3590" width="2.3984375" style="19" customWidth="1"/>
    <col min="3591" max="3591" width="7.8984375" style="19" customWidth="1"/>
    <col min="3592" max="3592" width="3.69921875" style="19" customWidth="1"/>
    <col min="3593" max="3594" width="5.796875" style="19" customWidth="1"/>
    <col min="3595" max="3595" width="3.5" style="19" customWidth="1"/>
    <col min="3596" max="3597" width="5.796875" style="19" customWidth="1"/>
    <col min="3598" max="3598" width="2.59765625" style="19" customWidth="1"/>
    <col min="3599" max="3600" width="5.796875" style="19" customWidth="1"/>
    <col min="3601" max="3601" width="2.09765625" style="19" customWidth="1"/>
    <col min="3602" max="3602" width="8.796875" style="19"/>
    <col min="3603" max="3603" width="8.5" style="19" bestFit="1" customWidth="1"/>
    <col min="3604" max="3837" width="8.796875" style="19"/>
    <col min="3838" max="3838" width="2.296875" style="19" customWidth="1"/>
    <col min="3839" max="3840" width="5.69921875" style="19" customWidth="1"/>
    <col min="3841" max="3841" width="3.796875" style="19" customWidth="1"/>
    <col min="3842" max="3842" width="11.09765625" style="19" customWidth="1"/>
    <col min="3843" max="3843" width="2.09765625" style="19" customWidth="1"/>
    <col min="3844" max="3846" width="2.3984375" style="19" customWidth="1"/>
    <col min="3847" max="3847" width="7.8984375" style="19" customWidth="1"/>
    <col min="3848" max="3848" width="3.69921875" style="19" customWidth="1"/>
    <col min="3849" max="3850" width="5.796875" style="19" customWidth="1"/>
    <col min="3851" max="3851" width="3.5" style="19" customWidth="1"/>
    <col min="3852" max="3853" width="5.796875" style="19" customWidth="1"/>
    <col min="3854" max="3854" width="2.59765625" style="19" customWidth="1"/>
    <col min="3855" max="3856" width="5.796875" style="19" customWidth="1"/>
    <col min="3857" max="3857" width="2.09765625" style="19" customWidth="1"/>
    <col min="3858" max="3858" width="8.796875" style="19"/>
    <col min="3859" max="3859" width="8.5" style="19" bestFit="1" customWidth="1"/>
    <col min="3860" max="4093" width="8.796875" style="19"/>
    <col min="4094" max="4094" width="2.296875" style="19" customWidth="1"/>
    <col min="4095" max="4096" width="5.69921875" style="19" customWidth="1"/>
    <col min="4097" max="4097" width="3.796875" style="19" customWidth="1"/>
    <col min="4098" max="4098" width="11.09765625" style="19" customWidth="1"/>
    <col min="4099" max="4099" width="2.09765625" style="19" customWidth="1"/>
    <col min="4100" max="4102" width="2.3984375" style="19" customWidth="1"/>
    <col min="4103" max="4103" width="7.8984375" style="19" customWidth="1"/>
    <col min="4104" max="4104" width="3.69921875" style="19" customWidth="1"/>
    <col min="4105" max="4106" width="5.796875" style="19" customWidth="1"/>
    <col min="4107" max="4107" width="3.5" style="19" customWidth="1"/>
    <col min="4108" max="4109" width="5.796875" style="19" customWidth="1"/>
    <col min="4110" max="4110" width="2.59765625" style="19" customWidth="1"/>
    <col min="4111" max="4112" width="5.796875" style="19" customWidth="1"/>
    <col min="4113" max="4113" width="2.09765625" style="19" customWidth="1"/>
    <col min="4114" max="4114" width="8.796875" style="19"/>
    <col min="4115" max="4115" width="8.5" style="19" bestFit="1" customWidth="1"/>
    <col min="4116" max="4349" width="8.796875" style="19"/>
    <col min="4350" max="4350" width="2.296875" style="19" customWidth="1"/>
    <col min="4351" max="4352" width="5.69921875" style="19" customWidth="1"/>
    <col min="4353" max="4353" width="3.796875" style="19" customWidth="1"/>
    <col min="4354" max="4354" width="11.09765625" style="19" customWidth="1"/>
    <col min="4355" max="4355" width="2.09765625" style="19" customWidth="1"/>
    <col min="4356" max="4358" width="2.3984375" style="19" customWidth="1"/>
    <col min="4359" max="4359" width="7.8984375" style="19" customWidth="1"/>
    <col min="4360" max="4360" width="3.69921875" style="19" customWidth="1"/>
    <col min="4361" max="4362" width="5.796875" style="19" customWidth="1"/>
    <col min="4363" max="4363" width="3.5" style="19" customWidth="1"/>
    <col min="4364" max="4365" width="5.796875" style="19" customWidth="1"/>
    <col min="4366" max="4366" width="2.59765625" style="19" customWidth="1"/>
    <col min="4367" max="4368" width="5.796875" style="19" customWidth="1"/>
    <col min="4369" max="4369" width="2.09765625" style="19" customWidth="1"/>
    <col min="4370" max="4370" width="8.796875" style="19"/>
    <col min="4371" max="4371" width="8.5" style="19" bestFit="1" customWidth="1"/>
    <col min="4372" max="4605" width="8.796875" style="19"/>
    <col min="4606" max="4606" width="2.296875" style="19" customWidth="1"/>
    <col min="4607" max="4608" width="5.69921875" style="19" customWidth="1"/>
    <col min="4609" max="4609" width="3.796875" style="19" customWidth="1"/>
    <col min="4610" max="4610" width="11.09765625" style="19" customWidth="1"/>
    <col min="4611" max="4611" width="2.09765625" style="19" customWidth="1"/>
    <col min="4612" max="4614" width="2.3984375" style="19" customWidth="1"/>
    <col min="4615" max="4615" width="7.8984375" style="19" customWidth="1"/>
    <col min="4616" max="4616" width="3.69921875" style="19" customWidth="1"/>
    <col min="4617" max="4618" width="5.796875" style="19" customWidth="1"/>
    <col min="4619" max="4619" width="3.5" style="19" customWidth="1"/>
    <col min="4620" max="4621" width="5.796875" style="19" customWidth="1"/>
    <col min="4622" max="4622" width="2.59765625" style="19" customWidth="1"/>
    <col min="4623" max="4624" width="5.796875" style="19" customWidth="1"/>
    <col min="4625" max="4625" width="2.09765625" style="19" customWidth="1"/>
    <col min="4626" max="4626" width="8.796875" style="19"/>
    <col min="4627" max="4627" width="8.5" style="19" bestFit="1" customWidth="1"/>
    <col min="4628" max="4861" width="8.796875" style="19"/>
    <col min="4862" max="4862" width="2.296875" style="19" customWidth="1"/>
    <col min="4863" max="4864" width="5.69921875" style="19" customWidth="1"/>
    <col min="4865" max="4865" width="3.796875" style="19" customWidth="1"/>
    <col min="4866" max="4866" width="11.09765625" style="19" customWidth="1"/>
    <col min="4867" max="4867" width="2.09765625" style="19" customWidth="1"/>
    <col min="4868" max="4870" width="2.3984375" style="19" customWidth="1"/>
    <col min="4871" max="4871" width="7.8984375" style="19" customWidth="1"/>
    <col min="4872" max="4872" width="3.69921875" style="19" customWidth="1"/>
    <col min="4873" max="4874" width="5.796875" style="19" customWidth="1"/>
    <col min="4875" max="4875" width="3.5" style="19" customWidth="1"/>
    <col min="4876" max="4877" width="5.796875" style="19" customWidth="1"/>
    <col min="4878" max="4878" width="2.59765625" style="19" customWidth="1"/>
    <col min="4879" max="4880" width="5.796875" style="19" customWidth="1"/>
    <col min="4881" max="4881" width="2.09765625" style="19" customWidth="1"/>
    <col min="4882" max="4882" width="8.796875" style="19"/>
    <col min="4883" max="4883" width="8.5" style="19" bestFit="1" customWidth="1"/>
    <col min="4884" max="5117" width="8.796875" style="19"/>
    <col min="5118" max="5118" width="2.296875" style="19" customWidth="1"/>
    <col min="5119" max="5120" width="5.69921875" style="19" customWidth="1"/>
    <col min="5121" max="5121" width="3.796875" style="19" customWidth="1"/>
    <col min="5122" max="5122" width="11.09765625" style="19" customWidth="1"/>
    <col min="5123" max="5123" width="2.09765625" style="19" customWidth="1"/>
    <col min="5124" max="5126" width="2.3984375" style="19" customWidth="1"/>
    <col min="5127" max="5127" width="7.8984375" style="19" customWidth="1"/>
    <col min="5128" max="5128" width="3.69921875" style="19" customWidth="1"/>
    <col min="5129" max="5130" width="5.796875" style="19" customWidth="1"/>
    <col min="5131" max="5131" width="3.5" style="19" customWidth="1"/>
    <col min="5132" max="5133" width="5.796875" style="19" customWidth="1"/>
    <col min="5134" max="5134" width="2.59765625" style="19" customWidth="1"/>
    <col min="5135" max="5136" width="5.796875" style="19" customWidth="1"/>
    <col min="5137" max="5137" width="2.09765625" style="19" customWidth="1"/>
    <col min="5138" max="5138" width="8.796875" style="19"/>
    <col min="5139" max="5139" width="8.5" style="19" bestFit="1" customWidth="1"/>
    <col min="5140" max="5373" width="8.796875" style="19"/>
    <col min="5374" max="5374" width="2.296875" style="19" customWidth="1"/>
    <col min="5375" max="5376" width="5.69921875" style="19" customWidth="1"/>
    <col min="5377" max="5377" width="3.796875" style="19" customWidth="1"/>
    <col min="5378" max="5378" width="11.09765625" style="19" customWidth="1"/>
    <col min="5379" max="5379" width="2.09765625" style="19" customWidth="1"/>
    <col min="5380" max="5382" width="2.3984375" style="19" customWidth="1"/>
    <col min="5383" max="5383" width="7.8984375" style="19" customWidth="1"/>
    <col min="5384" max="5384" width="3.69921875" style="19" customWidth="1"/>
    <col min="5385" max="5386" width="5.796875" style="19" customWidth="1"/>
    <col min="5387" max="5387" width="3.5" style="19" customWidth="1"/>
    <col min="5388" max="5389" width="5.796875" style="19" customWidth="1"/>
    <col min="5390" max="5390" width="2.59765625" style="19" customWidth="1"/>
    <col min="5391" max="5392" width="5.796875" style="19" customWidth="1"/>
    <col min="5393" max="5393" width="2.09765625" style="19" customWidth="1"/>
    <col min="5394" max="5394" width="8.796875" style="19"/>
    <col min="5395" max="5395" width="8.5" style="19" bestFit="1" customWidth="1"/>
    <col min="5396" max="5629" width="8.796875" style="19"/>
    <col min="5630" max="5630" width="2.296875" style="19" customWidth="1"/>
    <col min="5631" max="5632" width="5.69921875" style="19" customWidth="1"/>
    <col min="5633" max="5633" width="3.796875" style="19" customWidth="1"/>
    <col min="5634" max="5634" width="11.09765625" style="19" customWidth="1"/>
    <col min="5635" max="5635" width="2.09765625" style="19" customWidth="1"/>
    <col min="5636" max="5638" width="2.3984375" style="19" customWidth="1"/>
    <col min="5639" max="5639" width="7.8984375" style="19" customWidth="1"/>
    <col min="5640" max="5640" width="3.69921875" style="19" customWidth="1"/>
    <col min="5641" max="5642" width="5.796875" style="19" customWidth="1"/>
    <col min="5643" max="5643" width="3.5" style="19" customWidth="1"/>
    <col min="5644" max="5645" width="5.796875" style="19" customWidth="1"/>
    <col min="5646" max="5646" width="2.59765625" style="19" customWidth="1"/>
    <col min="5647" max="5648" width="5.796875" style="19" customWidth="1"/>
    <col min="5649" max="5649" width="2.09765625" style="19" customWidth="1"/>
    <col min="5650" max="5650" width="8.796875" style="19"/>
    <col min="5651" max="5651" width="8.5" style="19" bestFit="1" customWidth="1"/>
    <col min="5652" max="5885" width="8.796875" style="19"/>
    <col min="5886" max="5886" width="2.296875" style="19" customWidth="1"/>
    <col min="5887" max="5888" width="5.69921875" style="19" customWidth="1"/>
    <col min="5889" max="5889" width="3.796875" style="19" customWidth="1"/>
    <col min="5890" max="5890" width="11.09765625" style="19" customWidth="1"/>
    <col min="5891" max="5891" width="2.09765625" style="19" customWidth="1"/>
    <col min="5892" max="5894" width="2.3984375" style="19" customWidth="1"/>
    <col min="5895" max="5895" width="7.8984375" style="19" customWidth="1"/>
    <col min="5896" max="5896" width="3.69921875" style="19" customWidth="1"/>
    <col min="5897" max="5898" width="5.796875" style="19" customWidth="1"/>
    <col min="5899" max="5899" width="3.5" style="19" customWidth="1"/>
    <col min="5900" max="5901" width="5.796875" style="19" customWidth="1"/>
    <col min="5902" max="5902" width="2.59765625" style="19" customWidth="1"/>
    <col min="5903" max="5904" width="5.796875" style="19" customWidth="1"/>
    <col min="5905" max="5905" width="2.09765625" style="19" customWidth="1"/>
    <col min="5906" max="5906" width="8.796875" style="19"/>
    <col min="5907" max="5907" width="8.5" style="19" bestFit="1" customWidth="1"/>
    <col min="5908" max="6141" width="8.796875" style="19"/>
    <col min="6142" max="6142" width="2.296875" style="19" customWidth="1"/>
    <col min="6143" max="6144" width="5.69921875" style="19" customWidth="1"/>
    <col min="6145" max="6145" width="3.796875" style="19" customWidth="1"/>
    <col min="6146" max="6146" width="11.09765625" style="19" customWidth="1"/>
    <col min="6147" max="6147" width="2.09765625" style="19" customWidth="1"/>
    <col min="6148" max="6150" width="2.3984375" style="19" customWidth="1"/>
    <col min="6151" max="6151" width="7.8984375" style="19" customWidth="1"/>
    <col min="6152" max="6152" width="3.69921875" style="19" customWidth="1"/>
    <col min="6153" max="6154" width="5.796875" style="19" customWidth="1"/>
    <col min="6155" max="6155" width="3.5" style="19" customWidth="1"/>
    <col min="6156" max="6157" width="5.796875" style="19" customWidth="1"/>
    <col min="6158" max="6158" width="2.59765625" style="19" customWidth="1"/>
    <col min="6159" max="6160" width="5.796875" style="19" customWidth="1"/>
    <col min="6161" max="6161" width="2.09765625" style="19" customWidth="1"/>
    <col min="6162" max="6162" width="8.796875" style="19"/>
    <col min="6163" max="6163" width="8.5" style="19" bestFit="1" customWidth="1"/>
    <col min="6164" max="6397" width="8.796875" style="19"/>
    <col min="6398" max="6398" width="2.296875" style="19" customWidth="1"/>
    <col min="6399" max="6400" width="5.69921875" style="19" customWidth="1"/>
    <col min="6401" max="6401" width="3.796875" style="19" customWidth="1"/>
    <col min="6402" max="6402" width="11.09765625" style="19" customWidth="1"/>
    <col min="6403" max="6403" width="2.09765625" style="19" customWidth="1"/>
    <col min="6404" max="6406" width="2.3984375" style="19" customWidth="1"/>
    <col min="6407" max="6407" width="7.8984375" style="19" customWidth="1"/>
    <col min="6408" max="6408" width="3.69921875" style="19" customWidth="1"/>
    <col min="6409" max="6410" width="5.796875" style="19" customWidth="1"/>
    <col min="6411" max="6411" width="3.5" style="19" customWidth="1"/>
    <col min="6412" max="6413" width="5.796875" style="19" customWidth="1"/>
    <col min="6414" max="6414" width="2.59765625" style="19" customWidth="1"/>
    <col min="6415" max="6416" width="5.796875" style="19" customWidth="1"/>
    <col min="6417" max="6417" width="2.09765625" style="19" customWidth="1"/>
    <col min="6418" max="6418" width="8.796875" style="19"/>
    <col min="6419" max="6419" width="8.5" style="19" bestFit="1" customWidth="1"/>
    <col min="6420" max="6653" width="8.796875" style="19"/>
    <col min="6654" max="6654" width="2.296875" style="19" customWidth="1"/>
    <col min="6655" max="6656" width="5.69921875" style="19" customWidth="1"/>
    <col min="6657" max="6657" width="3.796875" style="19" customWidth="1"/>
    <col min="6658" max="6658" width="11.09765625" style="19" customWidth="1"/>
    <col min="6659" max="6659" width="2.09765625" style="19" customWidth="1"/>
    <col min="6660" max="6662" width="2.3984375" style="19" customWidth="1"/>
    <col min="6663" max="6663" width="7.8984375" style="19" customWidth="1"/>
    <col min="6664" max="6664" width="3.69921875" style="19" customWidth="1"/>
    <col min="6665" max="6666" width="5.796875" style="19" customWidth="1"/>
    <col min="6667" max="6667" width="3.5" style="19" customWidth="1"/>
    <col min="6668" max="6669" width="5.796875" style="19" customWidth="1"/>
    <col min="6670" max="6670" width="2.59765625" style="19" customWidth="1"/>
    <col min="6671" max="6672" width="5.796875" style="19" customWidth="1"/>
    <col min="6673" max="6673" width="2.09765625" style="19" customWidth="1"/>
    <col min="6674" max="6674" width="8.796875" style="19"/>
    <col min="6675" max="6675" width="8.5" style="19" bestFit="1" customWidth="1"/>
    <col min="6676" max="6909" width="8.796875" style="19"/>
    <col min="6910" max="6910" width="2.296875" style="19" customWidth="1"/>
    <col min="6911" max="6912" width="5.69921875" style="19" customWidth="1"/>
    <col min="6913" max="6913" width="3.796875" style="19" customWidth="1"/>
    <col min="6914" max="6914" width="11.09765625" style="19" customWidth="1"/>
    <col min="6915" max="6915" width="2.09765625" style="19" customWidth="1"/>
    <col min="6916" max="6918" width="2.3984375" style="19" customWidth="1"/>
    <col min="6919" max="6919" width="7.8984375" style="19" customWidth="1"/>
    <col min="6920" max="6920" width="3.69921875" style="19" customWidth="1"/>
    <col min="6921" max="6922" width="5.796875" style="19" customWidth="1"/>
    <col min="6923" max="6923" width="3.5" style="19" customWidth="1"/>
    <col min="6924" max="6925" width="5.796875" style="19" customWidth="1"/>
    <col min="6926" max="6926" width="2.59765625" style="19" customWidth="1"/>
    <col min="6927" max="6928" width="5.796875" style="19" customWidth="1"/>
    <col min="6929" max="6929" width="2.09765625" style="19" customWidth="1"/>
    <col min="6930" max="6930" width="8.796875" style="19"/>
    <col min="6931" max="6931" width="8.5" style="19" bestFit="1" customWidth="1"/>
    <col min="6932" max="7165" width="8.796875" style="19"/>
    <col min="7166" max="7166" width="2.296875" style="19" customWidth="1"/>
    <col min="7167" max="7168" width="5.69921875" style="19" customWidth="1"/>
    <col min="7169" max="7169" width="3.796875" style="19" customWidth="1"/>
    <col min="7170" max="7170" width="11.09765625" style="19" customWidth="1"/>
    <col min="7171" max="7171" width="2.09765625" style="19" customWidth="1"/>
    <col min="7172" max="7174" width="2.3984375" style="19" customWidth="1"/>
    <col min="7175" max="7175" width="7.8984375" style="19" customWidth="1"/>
    <col min="7176" max="7176" width="3.69921875" style="19" customWidth="1"/>
    <col min="7177" max="7178" width="5.796875" style="19" customWidth="1"/>
    <col min="7179" max="7179" width="3.5" style="19" customWidth="1"/>
    <col min="7180" max="7181" width="5.796875" style="19" customWidth="1"/>
    <col min="7182" max="7182" width="2.59765625" style="19" customWidth="1"/>
    <col min="7183" max="7184" width="5.796875" style="19" customWidth="1"/>
    <col min="7185" max="7185" width="2.09765625" style="19" customWidth="1"/>
    <col min="7186" max="7186" width="8.796875" style="19"/>
    <col min="7187" max="7187" width="8.5" style="19" bestFit="1" customWidth="1"/>
    <col min="7188" max="7421" width="8.796875" style="19"/>
    <col min="7422" max="7422" width="2.296875" style="19" customWidth="1"/>
    <col min="7423" max="7424" width="5.69921875" style="19" customWidth="1"/>
    <col min="7425" max="7425" width="3.796875" style="19" customWidth="1"/>
    <col min="7426" max="7426" width="11.09765625" style="19" customWidth="1"/>
    <col min="7427" max="7427" width="2.09765625" style="19" customWidth="1"/>
    <col min="7428" max="7430" width="2.3984375" style="19" customWidth="1"/>
    <col min="7431" max="7431" width="7.8984375" style="19" customWidth="1"/>
    <col min="7432" max="7432" width="3.69921875" style="19" customWidth="1"/>
    <col min="7433" max="7434" width="5.796875" style="19" customWidth="1"/>
    <col min="7435" max="7435" width="3.5" style="19" customWidth="1"/>
    <col min="7436" max="7437" width="5.796875" style="19" customWidth="1"/>
    <col min="7438" max="7438" width="2.59765625" style="19" customWidth="1"/>
    <col min="7439" max="7440" width="5.796875" style="19" customWidth="1"/>
    <col min="7441" max="7441" width="2.09765625" style="19" customWidth="1"/>
    <col min="7442" max="7442" width="8.796875" style="19"/>
    <col min="7443" max="7443" width="8.5" style="19" bestFit="1" customWidth="1"/>
    <col min="7444" max="7677" width="8.796875" style="19"/>
    <col min="7678" max="7678" width="2.296875" style="19" customWidth="1"/>
    <col min="7679" max="7680" width="5.69921875" style="19" customWidth="1"/>
    <col min="7681" max="7681" width="3.796875" style="19" customWidth="1"/>
    <col min="7682" max="7682" width="11.09765625" style="19" customWidth="1"/>
    <col min="7683" max="7683" width="2.09765625" style="19" customWidth="1"/>
    <col min="7684" max="7686" width="2.3984375" style="19" customWidth="1"/>
    <col min="7687" max="7687" width="7.8984375" style="19" customWidth="1"/>
    <col min="7688" max="7688" width="3.69921875" style="19" customWidth="1"/>
    <col min="7689" max="7690" width="5.796875" style="19" customWidth="1"/>
    <col min="7691" max="7691" width="3.5" style="19" customWidth="1"/>
    <col min="7692" max="7693" width="5.796875" style="19" customWidth="1"/>
    <col min="7694" max="7694" width="2.59765625" style="19" customWidth="1"/>
    <col min="7695" max="7696" width="5.796875" style="19" customWidth="1"/>
    <col min="7697" max="7697" width="2.09765625" style="19" customWidth="1"/>
    <col min="7698" max="7698" width="8.796875" style="19"/>
    <col min="7699" max="7699" width="8.5" style="19" bestFit="1" customWidth="1"/>
    <col min="7700" max="7933" width="8.796875" style="19"/>
    <col min="7934" max="7934" width="2.296875" style="19" customWidth="1"/>
    <col min="7935" max="7936" width="5.69921875" style="19" customWidth="1"/>
    <col min="7937" max="7937" width="3.796875" style="19" customWidth="1"/>
    <col min="7938" max="7938" width="11.09765625" style="19" customWidth="1"/>
    <col min="7939" max="7939" width="2.09765625" style="19" customWidth="1"/>
    <col min="7940" max="7942" width="2.3984375" style="19" customWidth="1"/>
    <col min="7943" max="7943" width="7.8984375" style="19" customWidth="1"/>
    <col min="7944" max="7944" width="3.69921875" style="19" customWidth="1"/>
    <col min="7945" max="7946" width="5.796875" style="19" customWidth="1"/>
    <col min="7947" max="7947" width="3.5" style="19" customWidth="1"/>
    <col min="7948" max="7949" width="5.796875" style="19" customWidth="1"/>
    <col min="7950" max="7950" width="2.59765625" style="19" customWidth="1"/>
    <col min="7951" max="7952" width="5.796875" style="19" customWidth="1"/>
    <col min="7953" max="7953" width="2.09765625" style="19" customWidth="1"/>
    <col min="7954" max="7954" width="8.796875" style="19"/>
    <col min="7955" max="7955" width="8.5" style="19" bestFit="1" customWidth="1"/>
    <col min="7956" max="8189" width="8.796875" style="19"/>
    <col min="8190" max="8190" width="2.296875" style="19" customWidth="1"/>
    <col min="8191" max="8192" width="5.69921875" style="19" customWidth="1"/>
    <col min="8193" max="8193" width="3.796875" style="19" customWidth="1"/>
    <col min="8194" max="8194" width="11.09765625" style="19" customWidth="1"/>
    <col min="8195" max="8195" width="2.09765625" style="19" customWidth="1"/>
    <col min="8196" max="8198" width="2.3984375" style="19" customWidth="1"/>
    <col min="8199" max="8199" width="7.8984375" style="19" customWidth="1"/>
    <col min="8200" max="8200" width="3.69921875" style="19" customWidth="1"/>
    <col min="8201" max="8202" width="5.796875" style="19" customWidth="1"/>
    <col min="8203" max="8203" width="3.5" style="19" customWidth="1"/>
    <col min="8204" max="8205" width="5.796875" style="19" customWidth="1"/>
    <col min="8206" max="8206" width="2.59765625" style="19" customWidth="1"/>
    <col min="8207" max="8208" width="5.796875" style="19" customWidth="1"/>
    <col min="8209" max="8209" width="2.09765625" style="19" customWidth="1"/>
    <col min="8210" max="8210" width="8.796875" style="19"/>
    <col min="8211" max="8211" width="8.5" style="19" bestFit="1" customWidth="1"/>
    <col min="8212" max="8445" width="8.796875" style="19"/>
    <col min="8446" max="8446" width="2.296875" style="19" customWidth="1"/>
    <col min="8447" max="8448" width="5.69921875" style="19" customWidth="1"/>
    <col min="8449" max="8449" width="3.796875" style="19" customWidth="1"/>
    <col min="8450" max="8450" width="11.09765625" style="19" customWidth="1"/>
    <col min="8451" max="8451" width="2.09765625" style="19" customWidth="1"/>
    <col min="8452" max="8454" width="2.3984375" style="19" customWidth="1"/>
    <col min="8455" max="8455" width="7.8984375" style="19" customWidth="1"/>
    <col min="8456" max="8456" width="3.69921875" style="19" customWidth="1"/>
    <col min="8457" max="8458" width="5.796875" style="19" customWidth="1"/>
    <col min="8459" max="8459" width="3.5" style="19" customWidth="1"/>
    <col min="8460" max="8461" width="5.796875" style="19" customWidth="1"/>
    <col min="8462" max="8462" width="2.59765625" style="19" customWidth="1"/>
    <col min="8463" max="8464" width="5.796875" style="19" customWidth="1"/>
    <col min="8465" max="8465" width="2.09765625" style="19" customWidth="1"/>
    <col min="8466" max="8466" width="8.796875" style="19"/>
    <col min="8467" max="8467" width="8.5" style="19" bestFit="1" customWidth="1"/>
    <col min="8468" max="8701" width="8.796875" style="19"/>
    <col min="8702" max="8702" width="2.296875" style="19" customWidth="1"/>
    <col min="8703" max="8704" width="5.69921875" style="19" customWidth="1"/>
    <col min="8705" max="8705" width="3.796875" style="19" customWidth="1"/>
    <col min="8706" max="8706" width="11.09765625" style="19" customWidth="1"/>
    <col min="8707" max="8707" width="2.09765625" style="19" customWidth="1"/>
    <col min="8708" max="8710" width="2.3984375" style="19" customWidth="1"/>
    <col min="8711" max="8711" width="7.8984375" style="19" customWidth="1"/>
    <col min="8712" max="8712" width="3.69921875" style="19" customWidth="1"/>
    <col min="8713" max="8714" width="5.796875" style="19" customWidth="1"/>
    <col min="8715" max="8715" width="3.5" style="19" customWidth="1"/>
    <col min="8716" max="8717" width="5.796875" style="19" customWidth="1"/>
    <col min="8718" max="8718" width="2.59765625" style="19" customWidth="1"/>
    <col min="8719" max="8720" width="5.796875" style="19" customWidth="1"/>
    <col min="8721" max="8721" width="2.09765625" style="19" customWidth="1"/>
    <col min="8722" max="8722" width="8.796875" style="19"/>
    <col min="8723" max="8723" width="8.5" style="19" bestFit="1" customWidth="1"/>
    <col min="8724" max="8957" width="8.796875" style="19"/>
    <col min="8958" max="8958" width="2.296875" style="19" customWidth="1"/>
    <col min="8959" max="8960" width="5.69921875" style="19" customWidth="1"/>
    <col min="8961" max="8961" width="3.796875" style="19" customWidth="1"/>
    <col min="8962" max="8962" width="11.09765625" style="19" customWidth="1"/>
    <col min="8963" max="8963" width="2.09765625" style="19" customWidth="1"/>
    <col min="8964" max="8966" width="2.3984375" style="19" customWidth="1"/>
    <col min="8967" max="8967" width="7.8984375" style="19" customWidth="1"/>
    <col min="8968" max="8968" width="3.69921875" style="19" customWidth="1"/>
    <col min="8969" max="8970" width="5.796875" style="19" customWidth="1"/>
    <col min="8971" max="8971" width="3.5" style="19" customWidth="1"/>
    <col min="8972" max="8973" width="5.796875" style="19" customWidth="1"/>
    <col min="8974" max="8974" width="2.59765625" style="19" customWidth="1"/>
    <col min="8975" max="8976" width="5.796875" style="19" customWidth="1"/>
    <col min="8977" max="8977" width="2.09765625" style="19" customWidth="1"/>
    <col min="8978" max="8978" width="8.796875" style="19"/>
    <col min="8979" max="8979" width="8.5" style="19" bestFit="1" customWidth="1"/>
    <col min="8980" max="9213" width="8.796875" style="19"/>
    <col min="9214" max="9214" width="2.296875" style="19" customWidth="1"/>
    <col min="9215" max="9216" width="5.69921875" style="19" customWidth="1"/>
    <col min="9217" max="9217" width="3.796875" style="19" customWidth="1"/>
    <col min="9218" max="9218" width="11.09765625" style="19" customWidth="1"/>
    <col min="9219" max="9219" width="2.09765625" style="19" customWidth="1"/>
    <col min="9220" max="9222" width="2.3984375" style="19" customWidth="1"/>
    <col min="9223" max="9223" width="7.8984375" style="19" customWidth="1"/>
    <col min="9224" max="9224" width="3.69921875" style="19" customWidth="1"/>
    <col min="9225" max="9226" width="5.796875" style="19" customWidth="1"/>
    <col min="9227" max="9227" width="3.5" style="19" customWidth="1"/>
    <col min="9228" max="9229" width="5.796875" style="19" customWidth="1"/>
    <col min="9230" max="9230" width="2.59765625" style="19" customWidth="1"/>
    <col min="9231" max="9232" width="5.796875" style="19" customWidth="1"/>
    <col min="9233" max="9233" width="2.09765625" style="19" customWidth="1"/>
    <col min="9234" max="9234" width="8.796875" style="19"/>
    <col min="9235" max="9235" width="8.5" style="19" bestFit="1" customWidth="1"/>
    <col min="9236" max="9469" width="8.796875" style="19"/>
    <col min="9470" max="9470" width="2.296875" style="19" customWidth="1"/>
    <col min="9471" max="9472" width="5.69921875" style="19" customWidth="1"/>
    <col min="9473" max="9473" width="3.796875" style="19" customWidth="1"/>
    <col min="9474" max="9474" width="11.09765625" style="19" customWidth="1"/>
    <col min="9475" max="9475" width="2.09765625" style="19" customWidth="1"/>
    <col min="9476" max="9478" width="2.3984375" style="19" customWidth="1"/>
    <col min="9479" max="9479" width="7.8984375" style="19" customWidth="1"/>
    <col min="9480" max="9480" width="3.69921875" style="19" customWidth="1"/>
    <col min="9481" max="9482" width="5.796875" style="19" customWidth="1"/>
    <col min="9483" max="9483" width="3.5" style="19" customWidth="1"/>
    <col min="9484" max="9485" width="5.796875" style="19" customWidth="1"/>
    <col min="9486" max="9486" width="2.59765625" style="19" customWidth="1"/>
    <col min="9487" max="9488" width="5.796875" style="19" customWidth="1"/>
    <col min="9489" max="9489" width="2.09765625" style="19" customWidth="1"/>
    <col min="9490" max="9490" width="8.796875" style="19"/>
    <col min="9491" max="9491" width="8.5" style="19" bestFit="1" customWidth="1"/>
    <col min="9492" max="9725" width="8.796875" style="19"/>
    <col min="9726" max="9726" width="2.296875" style="19" customWidth="1"/>
    <col min="9727" max="9728" width="5.69921875" style="19" customWidth="1"/>
    <col min="9729" max="9729" width="3.796875" style="19" customWidth="1"/>
    <col min="9730" max="9730" width="11.09765625" style="19" customWidth="1"/>
    <col min="9731" max="9731" width="2.09765625" style="19" customWidth="1"/>
    <col min="9732" max="9734" width="2.3984375" style="19" customWidth="1"/>
    <col min="9735" max="9735" width="7.8984375" style="19" customWidth="1"/>
    <col min="9736" max="9736" width="3.69921875" style="19" customWidth="1"/>
    <col min="9737" max="9738" width="5.796875" style="19" customWidth="1"/>
    <col min="9739" max="9739" width="3.5" style="19" customWidth="1"/>
    <col min="9740" max="9741" width="5.796875" style="19" customWidth="1"/>
    <col min="9742" max="9742" width="2.59765625" style="19" customWidth="1"/>
    <col min="9743" max="9744" width="5.796875" style="19" customWidth="1"/>
    <col min="9745" max="9745" width="2.09765625" style="19" customWidth="1"/>
    <col min="9746" max="9746" width="8.796875" style="19"/>
    <col min="9747" max="9747" width="8.5" style="19" bestFit="1" customWidth="1"/>
    <col min="9748" max="9981" width="8.796875" style="19"/>
    <col min="9982" max="9982" width="2.296875" style="19" customWidth="1"/>
    <col min="9983" max="9984" width="5.69921875" style="19" customWidth="1"/>
    <col min="9985" max="9985" width="3.796875" style="19" customWidth="1"/>
    <col min="9986" max="9986" width="11.09765625" style="19" customWidth="1"/>
    <col min="9987" max="9987" width="2.09765625" style="19" customWidth="1"/>
    <col min="9988" max="9990" width="2.3984375" style="19" customWidth="1"/>
    <col min="9991" max="9991" width="7.8984375" style="19" customWidth="1"/>
    <col min="9992" max="9992" width="3.69921875" style="19" customWidth="1"/>
    <col min="9993" max="9994" width="5.796875" style="19" customWidth="1"/>
    <col min="9995" max="9995" width="3.5" style="19" customWidth="1"/>
    <col min="9996" max="9997" width="5.796875" style="19" customWidth="1"/>
    <col min="9998" max="9998" width="2.59765625" style="19" customWidth="1"/>
    <col min="9999" max="10000" width="5.796875" style="19" customWidth="1"/>
    <col min="10001" max="10001" width="2.09765625" style="19" customWidth="1"/>
    <col min="10002" max="10002" width="8.796875" style="19"/>
    <col min="10003" max="10003" width="8.5" style="19" bestFit="1" customWidth="1"/>
    <col min="10004" max="10237" width="8.796875" style="19"/>
    <col min="10238" max="10238" width="2.296875" style="19" customWidth="1"/>
    <col min="10239" max="10240" width="5.69921875" style="19" customWidth="1"/>
    <col min="10241" max="10241" width="3.796875" style="19" customWidth="1"/>
    <col min="10242" max="10242" width="11.09765625" style="19" customWidth="1"/>
    <col min="10243" max="10243" width="2.09765625" style="19" customWidth="1"/>
    <col min="10244" max="10246" width="2.3984375" style="19" customWidth="1"/>
    <col min="10247" max="10247" width="7.8984375" style="19" customWidth="1"/>
    <col min="10248" max="10248" width="3.69921875" style="19" customWidth="1"/>
    <col min="10249" max="10250" width="5.796875" style="19" customWidth="1"/>
    <col min="10251" max="10251" width="3.5" style="19" customWidth="1"/>
    <col min="10252" max="10253" width="5.796875" style="19" customWidth="1"/>
    <col min="10254" max="10254" width="2.59765625" style="19" customWidth="1"/>
    <col min="10255" max="10256" width="5.796875" style="19" customWidth="1"/>
    <col min="10257" max="10257" width="2.09765625" style="19" customWidth="1"/>
    <col min="10258" max="10258" width="8.796875" style="19"/>
    <col min="10259" max="10259" width="8.5" style="19" bestFit="1" customWidth="1"/>
    <col min="10260" max="10493" width="8.796875" style="19"/>
    <col min="10494" max="10494" width="2.296875" style="19" customWidth="1"/>
    <col min="10495" max="10496" width="5.69921875" style="19" customWidth="1"/>
    <col min="10497" max="10497" width="3.796875" style="19" customWidth="1"/>
    <col min="10498" max="10498" width="11.09765625" style="19" customWidth="1"/>
    <col min="10499" max="10499" width="2.09765625" style="19" customWidth="1"/>
    <col min="10500" max="10502" width="2.3984375" style="19" customWidth="1"/>
    <col min="10503" max="10503" width="7.8984375" style="19" customWidth="1"/>
    <col min="10504" max="10504" width="3.69921875" style="19" customWidth="1"/>
    <col min="10505" max="10506" width="5.796875" style="19" customWidth="1"/>
    <col min="10507" max="10507" width="3.5" style="19" customWidth="1"/>
    <col min="10508" max="10509" width="5.796875" style="19" customWidth="1"/>
    <col min="10510" max="10510" width="2.59765625" style="19" customWidth="1"/>
    <col min="10511" max="10512" width="5.796875" style="19" customWidth="1"/>
    <col min="10513" max="10513" width="2.09765625" style="19" customWidth="1"/>
    <col min="10514" max="10514" width="8.796875" style="19"/>
    <col min="10515" max="10515" width="8.5" style="19" bestFit="1" customWidth="1"/>
    <col min="10516" max="10749" width="8.796875" style="19"/>
    <col min="10750" max="10750" width="2.296875" style="19" customWidth="1"/>
    <col min="10751" max="10752" width="5.69921875" style="19" customWidth="1"/>
    <col min="10753" max="10753" width="3.796875" style="19" customWidth="1"/>
    <col min="10754" max="10754" width="11.09765625" style="19" customWidth="1"/>
    <col min="10755" max="10755" width="2.09765625" style="19" customWidth="1"/>
    <col min="10756" max="10758" width="2.3984375" style="19" customWidth="1"/>
    <col min="10759" max="10759" width="7.8984375" style="19" customWidth="1"/>
    <col min="10760" max="10760" width="3.69921875" style="19" customWidth="1"/>
    <col min="10761" max="10762" width="5.796875" style="19" customWidth="1"/>
    <col min="10763" max="10763" width="3.5" style="19" customWidth="1"/>
    <col min="10764" max="10765" width="5.796875" style="19" customWidth="1"/>
    <col min="10766" max="10766" width="2.59765625" style="19" customWidth="1"/>
    <col min="10767" max="10768" width="5.796875" style="19" customWidth="1"/>
    <col min="10769" max="10769" width="2.09765625" style="19" customWidth="1"/>
    <col min="10770" max="10770" width="8.796875" style="19"/>
    <col min="10771" max="10771" width="8.5" style="19" bestFit="1" customWidth="1"/>
    <col min="10772" max="11005" width="8.796875" style="19"/>
    <col min="11006" max="11006" width="2.296875" style="19" customWidth="1"/>
    <col min="11007" max="11008" width="5.69921875" style="19" customWidth="1"/>
    <col min="11009" max="11009" width="3.796875" style="19" customWidth="1"/>
    <col min="11010" max="11010" width="11.09765625" style="19" customWidth="1"/>
    <col min="11011" max="11011" width="2.09765625" style="19" customWidth="1"/>
    <col min="11012" max="11014" width="2.3984375" style="19" customWidth="1"/>
    <col min="11015" max="11015" width="7.8984375" style="19" customWidth="1"/>
    <col min="11016" max="11016" width="3.69921875" style="19" customWidth="1"/>
    <col min="11017" max="11018" width="5.796875" style="19" customWidth="1"/>
    <col min="11019" max="11019" width="3.5" style="19" customWidth="1"/>
    <col min="11020" max="11021" width="5.796875" style="19" customWidth="1"/>
    <col min="11022" max="11022" width="2.59765625" style="19" customWidth="1"/>
    <col min="11023" max="11024" width="5.796875" style="19" customWidth="1"/>
    <col min="11025" max="11025" width="2.09765625" style="19" customWidth="1"/>
    <col min="11026" max="11026" width="8.796875" style="19"/>
    <col min="11027" max="11027" width="8.5" style="19" bestFit="1" customWidth="1"/>
    <col min="11028" max="11261" width="8.796875" style="19"/>
    <col min="11262" max="11262" width="2.296875" style="19" customWidth="1"/>
    <col min="11263" max="11264" width="5.69921875" style="19" customWidth="1"/>
    <col min="11265" max="11265" width="3.796875" style="19" customWidth="1"/>
    <col min="11266" max="11266" width="11.09765625" style="19" customWidth="1"/>
    <col min="11267" max="11267" width="2.09765625" style="19" customWidth="1"/>
    <col min="11268" max="11270" width="2.3984375" style="19" customWidth="1"/>
    <col min="11271" max="11271" width="7.8984375" style="19" customWidth="1"/>
    <col min="11272" max="11272" width="3.69921875" style="19" customWidth="1"/>
    <col min="11273" max="11274" width="5.796875" style="19" customWidth="1"/>
    <col min="11275" max="11275" width="3.5" style="19" customWidth="1"/>
    <col min="11276" max="11277" width="5.796875" style="19" customWidth="1"/>
    <col min="11278" max="11278" width="2.59765625" style="19" customWidth="1"/>
    <col min="11279" max="11280" width="5.796875" style="19" customWidth="1"/>
    <col min="11281" max="11281" width="2.09765625" style="19" customWidth="1"/>
    <col min="11282" max="11282" width="8.796875" style="19"/>
    <col min="11283" max="11283" width="8.5" style="19" bestFit="1" customWidth="1"/>
    <col min="11284" max="11517" width="8.796875" style="19"/>
    <col min="11518" max="11518" width="2.296875" style="19" customWidth="1"/>
    <col min="11519" max="11520" width="5.69921875" style="19" customWidth="1"/>
    <col min="11521" max="11521" width="3.796875" style="19" customWidth="1"/>
    <col min="11522" max="11522" width="11.09765625" style="19" customWidth="1"/>
    <col min="11523" max="11523" width="2.09765625" style="19" customWidth="1"/>
    <col min="11524" max="11526" width="2.3984375" style="19" customWidth="1"/>
    <col min="11527" max="11527" width="7.8984375" style="19" customWidth="1"/>
    <col min="11528" max="11528" width="3.69921875" style="19" customWidth="1"/>
    <col min="11529" max="11530" width="5.796875" style="19" customWidth="1"/>
    <col min="11531" max="11531" width="3.5" style="19" customWidth="1"/>
    <col min="11532" max="11533" width="5.796875" style="19" customWidth="1"/>
    <col min="11534" max="11534" width="2.59765625" style="19" customWidth="1"/>
    <col min="11535" max="11536" width="5.796875" style="19" customWidth="1"/>
    <col min="11537" max="11537" width="2.09765625" style="19" customWidth="1"/>
    <col min="11538" max="11538" width="8.796875" style="19"/>
    <col min="11539" max="11539" width="8.5" style="19" bestFit="1" customWidth="1"/>
    <col min="11540" max="11773" width="8.796875" style="19"/>
    <col min="11774" max="11774" width="2.296875" style="19" customWidth="1"/>
    <col min="11775" max="11776" width="5.69921875" style="19" customWidth="1"/>
    <col min="11777" max="11777" width="3.796875" style="19" customWidth="1"/>
    <col min="11778" max="11778" width="11.09765625" style="19" customWidth="1"/>
    <col min="11779" max="11779" width="2.09765625" style="19" customWidth="1"/>
    <col min="11780" max="11782" width="2.3984375" style="19" customWidth="1"/>
    <col min="11783" max="11783" width="7.8984375" style="19" customWidth="1"/>
    <col min="11784" max="11784" width="3.69921875" style="19" customWidth="1"/>
    <col min="11785" max="11786" width="5.796875" style="19" customWidth="1"/>
    <col min="11787" max="11787" width="3.5" style="19" customWidth="1"/>
    <col min="11788" max="11789" width="5.796875" style="19" customWidth="1"/>
    <col min="11790" max="11790" width="2.59765625" style="19" customWidth="1"/>
    <col min="11791" max="11792" width="5.796875" style="19" customWidth="1"/>
    <col min="11793" max="11793" width="2.09765625" style="19" customWidth="1"/>
    <col min="11794" max="11794" width="8.796875" style="19"/>
    <col min="11795" max="11795" width="8.5" style="19" bestFit="1" customWidth="1"/>
    <col min="11796" max="12029" width="8.796875" style="19"/>
    <col min="12030" max="12030" width="2.296875" style="19" customWidth="1"/>
    <col min="12031" max="12032" width="5.69921875" style="19" customWidth="1"/>
    <col min="12033" max="12033" width="3.796875" style="19" customWidth="1"/>
    <col min="12034" max="12034" width="11.09765625" style="19" customWidth="1"/>
    <col min="12035" max="12035" width="2.09765625" style="19" customWidth="1"/>
    <col min="12036" max="12038" width="2.3984375" style="19" customWidth="1"/>
    <col min="12039" max="12039" width="7.8984375" style="19" customWidth="1"/>
    <col min="12040" max="12040" width="3.69921875" style="19" customWidth="1"/>
    <col min="12041" max="12042" width="5.796875" style="19" customWidth="1"/>
    <col min="12043" max="12043" width="3.5" style="19" customWidth="1"/>
    <col min="12044" max="12045" width="5.796875" style="19" customWidth="1"/>
    <col min="12046" max="12046" width="2.59765625" style="19" customWidth="1"/>
    <col min="12047" max="12048" width="5.796875" style="19" customWidth="1"/>
    <col min="12049" max="12049" width="2.09765625" style="19" customWidth="1"/>
    <col min="12050" max="12050" width="8.796875" style="19"/>
    <col min="12051" max="12051" width="8.5" style="19" bestFit="1" customWidth="1"/>
    <col min="12052" max="12285" width="8.796875" style="19"/>
    <col min="12286" max="12286" width="2.296875" style="19" customWidth="1"/>
    <col min="12287" max="12288" width="5.69921875" style="19" customWidth="1"/>
    <col min="12289" max="12289" width="3.796875" style="19" customWidth="1"/>
    <col min="12290" max="12290" width="11.09765625" style="19" customWidth="1"/>
    <col min="12291" max="12291" width="2.09765625" style="19" customWidth="1"/>
    <col min="12292" max="12294" width="2.3984375" style="19" customWidth="1"/>
    <col min="12295" max="12295" width="7.8984375" style="19" customWidth="1"/>
    <col min="12296" max="12296" width="3.69921875" style="19" customWidth="1"/>
    <col min="12297" max="12298" width="5.796875" style="19" customWidth="1"/>
    <col min="12299" max="12299" width="3.5" style="19" customWidth="1"/>
    <col min="12300" max="12301" width="5.796875" style="19" customWidth="1"/>
    <col min="12302" max="12302" width="2.59765625" style="19" customWidth="1"/>
    <col min="12303" max="12304" width="5.796875" style="19" customWidth="1"/>
    <col min="12305" max="12305" width="2.09765625" style="19" customWidth="1"/>
    <col min="12306" max="12306" width="8.796875" style="19"/>
    <col min="12307" max="12307" width="8.5" style="19" bestFit="1" customWidth="1"/>
    <col min="12308" max="12541" width="8.796875" style="19"/>
    <col min="12542" max="12542" width="2.296875" style="19" customWidth="1"/>
    <col min="12543" max="12544" width="5.69921875" style="19" customWidth="1"/>
    <col min="12545" max="12545" width="3.796875" style="19" customWidth="1"/>
    <col min="12546" max="12546" width="11.09765625" style="19" customWidth="1"/>
    <col min="12547" max="12547" width="2.09765625" style="19" customWidth="1"/>
    <col min="12548" max="12550" width="2.3984375" style="19" customWidth="1"/>
    <col min="12551" max="12551" width="7.8984375" style="19" customWidth="1"/>
    <col min="12552" max="12552" width="3.69921875" style="19" customWidth="1"/>
    <col min="12553" max="12554" width="5.796875" style="19" customWidth="1"/>
    <col min="12555" max="12555" width="3.5" style="19" customWidth="1"/>
    <col min="12556" max="12557" width="5.796875" style="19" customWidth="1"/>
    <col min="12558" max="12558" width="2.59765625" style="19" customWidth="1"/>
    <col min="12559" max="12560" width="5.796875" style="19" customWidth="1"/>
    <col min="12561" max="12561" width="2.09765625" style="19" customWidth="1"/>
    <col min="12562" max="12562" width="8.796875" style="19"/>
    <col min="12563" max="12563" width="8.5" style="19" bestFit="1" customWidth="1"/>
    <col min="12564" max="12797" width="8.796875" style="19"/>
    <col min="12798" max="12798" width="2.296875" style="19" customWidth="1"/>
    <col min="12799" max="12800" width="5.69921875" style="19" customWidth="1"/>
    <col min="12801" max="12801" width="3.796875" style="19" customWidth="1"/>
    <col min="12802" max="12802" width="11.09765625" style="19" customWidth="1"/>
    <col min="12803" max="12803" width="2.09765625" style="19" customWidth="1"/>
    <col min="12804" max="12806" width="2.3984375" style="19" customWidth="1"/>
    <col min="12807" max="12807" width="7.8984375" style="19" customWidth="1"/>
    <col min="12808" max="12808" width="3.69921875" style="19" customWidth="1"/>
    <col min="12809" max="12810" width="5.796875" style="19" customWidth="1"/>
    <col min="12811" max="12811" width="3.5" style="19" customWidth="1"/>
    <col min="12812" max="12813" width="5.796875" style="19" customWidth="1"/>
    <col min="12814" max="12814" width="2.59765625" style="19" customWidth="1"/>
    <col min="12815" max="12816" width="5.796875" style="19" customWidth="1"/>
    <col min="12817" max="12817" width="2.09765625" style="19" customWidth="1"/>
    <col min="12818" max="12818" width="8.796875" style="19"/>
    <col min="12819" max="12819" width="8.5" style="19" bestFit="1" customWidth="1"/>
    <col min="12820" max="13053" width="8.796875" style="19"/>
    <col min="13054" max="13054" width="2.296875" style="19" customWidth="1"/>
    <col min="13055" max="13056" width="5.69921875" style="19" customWidth="1"/>
    <col min="13057" max="13057" width="3.796875" style="19" customWidth="1"/>
    <col min="13058" max="13058" width="11.09765625" style="19" customWidth="1"/>
    <col min="13059" max="13059" width="2.09765625" style="19" customWidth="1"/>
    <col min="13060" max="13062" width="2.3984375" style="19" customWidth="1"/>
    <col min="13063" max="13063" width="7.8984375" style="19" customWidth="1"/>
    <col min="13064" max="13064" width="3.69921875" style="19" customWidth="1"/>
    <col min="13065" max="13066" width="5.796875" style="19" customWidth="1"/>
    <col min="13067" max="13067" width="3.5" style="19" customWidth="1"/>
    <col min="13068" max="13069" width="5.796875" style="19" customWidth="1"/>
    <col min="13070" max="13070" width="2.59765625" style="19" customWidth="1"/>
    <col min="13071" max="13072" width="5.796875" style="19" customWidth="1"/>
    <col min="13073" max="13073" width="2.09765625" style="19" customWidth="1"/>
    <col min="13074" max="13074" width="8.796875" style="19"/>
    <col min="13075" max="13075" width="8.5" style="19" bestFit="1" customWidth="1"/>
    <col min="13076" max="13309" width="8.796875" style="19"/>
    <col min="13310" max="13310" width="2.296875" style="19" customWidth="1"/>
    <col min="13311" max="13312" width="5.69921875" style="19" customWidth="1"/>
    <col min="13313" max="13313" width="3.796875" style="19" customWidth="1"/>
    <col min="13314" max="13314" width="11.09765625" style="19" customWidth="1"/>
    <col min="13315" max="13315" width="2.09765625" style="19" customWidth="1"/>
    <col min="13316" max="13318" width="2.3984375" style="19" customWidth="1"/>
    <col min="13319" max="13319" width="7.8984375" style="19" customWidth="1"/>
    <col min="13320" max="13320" width="3.69921875" style="19" customWidth="1"/>
    <col min="13321" max="13322" width="5.796875" style="19" customWidth="1"/>
    <col min="13323" max="13323" width="3.5" style="19" customWidth="1"/>
    <col min="13324" max="13325" width="5.796875" style="19" customWidth="1"/>
    <col min="13326" max="13326" width="2.59765625" style="19" customWidth="1"/>
    <col min="13327" max="13328" width="5.796875" style="19" customWidth="1"/>
    <col min="13329" max="13329" width="2.09765625" style="19" customWidth="1"/>
    <col min="13330" max="13330" width="8.796875" style="19"/>
    <col min="13331" max="13331" width="8.5" style="19" bestFit="1" customWidth="1"/>
    <col min="13332" max="13565" width="8.796875" style="19"/>
    <col min="13566" max="13566" width="2.296875" style="19" customWidth="1"/>
    <col min="13567" max="13568" width="5.69921875" style="19" customWidth="1"/>
    <col min="13569" max="13569" width="3.796875" style="19" customWidth="1"/>
    <col min="13570" max="13570" width="11.09765625" style="19" customWidth="1"/>
    <col min="13571" max="13571" width="2.09765625" style="19" customWidth="1"/>
    <col min="13572" max="13574" width="2.3984375" style="19" customWidth="1"/>
    <col min="13575" max="13575" width="7.8984375" style="19" customWidth="1"/>
    <col min="13576" max="13576" width="3.69921875" style="19" customWidth="1"/>
    <col min="13577" max="13578" width="5.796875" style="19" customWidth="1"/>
    <col min="13579" max="13579" width="3.5" style="19" customWidth="1"/>
    <col min="13580" max="13581" width="5.796875" style="19" customWidth="1"/>
    <col min="13582" max="13582" width="2.59765625" style="19" customWidth="1"/>
    <col min="13583" max="13584" width="5.796875" style="19" customWidth="1"/>
    <col min="13585" max="13585" width="2.09765625" style="19" customWidth="1"/>
    <col min="13586" max="13586" width="8.796875" style="19"/>
    <col min="13587" max="13587" width="8.5" style="19" bestFit="1" customWidth="1"/>
    <col min="13588" max="13821" width="8.796875" style="19"/>
    <col min="13822" max="13822" width="2.296875" style="19" customWidth="1"/>
    <col min="13823" max="13824" width="5.69921875" style="19" customWidth="1"/>
    <col min="13825" max="13825" width="3.796875" style="19" customWidth="1"/>
    <col min="13826" max="13826" width="11.09765625" style="19" customWidth="1"/>
    <col min="13827" max="13827" width="2.09765625" style="19" customWidth="1"/>
    <col min="13828" max="13830" width="2.3984375" style="19" customWidth="1"/>
    <col min="13831" max="13831" width="7.8984375" style="19" customWidth="1"/>
    <col min="13832" max="13832" width="3.69921875" style="19" customWidth="1"/>
    <col min="13833" max="13834" width="5.796875" style="19" customWidth="1"/>
    <col min="13835" max="13835" width="3.5" style="19" customWidth="1"/>
    <col min="13836" max="13837" width="5.796875" style="19" customWidth="1"/>
    <col min="13838" max="13838" width="2.59765625" style="19" customWidth="1"/>
    <col min="13839" max="13840" width="5.796875" style="19" customWidth="1"/>
    <col min="13841" max="13841" width="2.09765625" style="19" customWidth="1"/>
    <col min="13842" max="13842" width="8.796875" style="19"/>
    <col min="13843" max="13843" width="8.5" style="19" bestFit="1" customWidth="1"/>
    <col min="13844" max="14077" width="8.796875" style="19"/>
    <col min="14078" max="14078" width="2.296875" style="19" customWidth="1"/>
    <col min="14079" max="14080" width="5.69921875" style="19" customWidth="1"/>
    <col min="14081" max="14081" width="3.796875" style="19" customWidth="1"/>
    <col min="14082" max="14082" width="11.09765625" style="19" customWidth="1"/>
    <col min="14083" max="14083" width="2.09765625" style="19" customWidth="1"/>
    <col min="14084" max="14086" width="2.3984375" style="19" customWidth="1"/>
    <col min="14087" max="14087" width="7.8984375" style="19" customWidth="1"/>
    <col min="14088" max="14088" width="3.69921875" style="19" customWidth="1"/>
    <col min="14089" max="14090" width="5.796875" style="19" customWidth="1"/>
    <col min="14091" max="14091" width="3.5" style="19" customWidth="1"/>
    <col min="14092" max="14093" width="5.796875" style="19" customWidth="1"/>
    <col min="14094" max="14094" width="2.59765625" style="19" customWidth="1"/>
    <col min="14095" max="14096" width="5.796875" style="19" customWidth="1"/>
    <col min="14097" max="14097" width="2.09765625" style="19" customWidth="1"/>
    <col min="14098" max="14098" width="8.796875" style="19"/>
    <col min="14099" max="14099" width="8.5" style="19" bestFit="1" customWidth="1"/>
    <col min="14100" max="14333" width="8.796875" style="19"/>
    <col min="14334" max="14334" width="2.296875" style="19" customWidth="1"/>
    <col min="14335" max="14336" width="5.69921875" style="19" customWidth="1"/>
    <col min="14337" max="14337" width="3.796875" style="19" customWidth="1"/>
    <col min="14338" max="14338" width="11.09765625" style="19" customWidth="1"/>
    <col min="14339" max="14339" width="2.09765625" style="19" customWidth="1"/>
    <col min="14340" max="14342" width="2.3984375" style="19" customWidth="1"/>
    <col min="14343" max="14343" width="7.8984375" style="19" customWidth="1"/>
    <col min="14344" max="14344" width="3.69921875" style="19" customWidth="1"/>
    <col min="14345" max="14346" width="5.796875" style="19" customWidth="1"/>
    <col min="14347" max="14347" width="3.5" style="19" customWidth="1"/>
    <col min="14348" max="14349" width="5.796875" style="19" customWidth="1"/>
    <col min="14350" max="14350" width="2.59765625" style="19" customWidth="1"/>
    <col min="14351" max="14352" width="5.796875" style="19" customWidth="1"/>
    <col min="14353" max="14353" width="2.09765625" style="19" customWidth="1"/>
    <col min="14354" max="14354" width="8.796875" style="19"/>
    <col min="14355" max="14355" width="8.5" style="19" bestFit="1" customWidth="1"/>
    <col min="14356" max="14589" width="8.796875" style="19"/>
    <col min="14590" max="14590" width="2.296875" style="19" customWidth="1"/>
    <col min="14591" max="14592" width="5.69921875" style="19" customWidth="1"/>
    <col min="14593" max="14593" width="3.796875" style="19" customWidth="1"/>
    <col min="14594" max="14594" width="11.09765625" style="19" customWidth="1"/>
    <col min="14595" max="14595" width="2.09765625" style="19" customWidth="1"/>
    <col min="14596" max="14598" width="2.3984375" style="19" customWidth="1"/>
    <col min="14599" max="14599" width="7.8984375" style="19" customWidth="1"/>
    <col min="14600" max="14600" width="3.69921875" style="19" customWidth="1"/>
    <col min="14601" max="14602" width="5.796875" style="19" customWidth="1"/>
    <col min="14603" max="14603" width="3.5" style="19" customWidth="1"/>
    <col min="14604" max="14605" width="5.796875" style="19" customWidth="1"/>
    <col min="14606" max="14606" width="2.59765625" style="19" customWidth="1"/>
    <col min="14607" max="14608" width="5.796875" style="19" customWidth="1"/>
    <col min="14609" max="14609" width="2.09765625" style="19" customWidth="1"/>
    <col min="14610" max="14610" width="8.796875" style="19"/>
    <col min="14611" max="14611" width="8.5" style="19" bestFit="1" customWidth="1"/>
    <col min="14612" max="14845" width="8.796875" style="19"/>
    <col min="14846" max="14846" width="2.296875" style="19" customWidth="1"/>
    <col min="14847" max="14848" width="5.69921875" style="19" customWidth="1"/>
    <col min="14849" max="14849" width="3.796875" style="19" customWidth="1"/>
    <col min="14850" max="14850" width="11.09765625" style="19" customWidth="1"/>
    <col min="14851" max="14851" width="2.09765625" style="19" customWidth="1"/>
    <col min="14852" max="14854" width="2.3984375" style="19" customWidth="1"/>
    <col min="14855" max="14855" width="7.8984375" style="19" customWidth="1"/>
    <col min="14856" max="14856" width="3.69921875" style="19" customWidth="1"/>
    <col min="14857" max="14858" width="5.796875" style="19" customWidth="1"/>
    <col min="14859" max="14859" width="3.5" style="19" customWidth="1"/>
    <col min="14860" max="14861" width="5.796875" style="19" customWidth="1"/>
    <col min="14862" max="14862" width="2.59765625" style="19" customWidth="1"/>
    <col min="14863" max="14864" width="5.796875" style="19" customWidth="1"/>
    <col min="14865" max="14865" width="2.09765625" style="19" customWidth="1"/>
    <col min="14866" max="14866" width="8.796875" style="19"/>
    <col min="14867" max="14867" width="8.5" style="19" bestFit="1" customWidth="1"/>
    <col min="14868" max="15101" width="8.796875" style="19"/>
    <col min="15102" max="15102" width="2.296875" style="19" customWidth="1"/>
    <col min="15103" max="15104" width="5.69921875" style="19" customWidth="1"/>
    <col min="15105" max="15105" width="3.796875" style="19" customWidth="1"/>
    <col min="15106" max="15106" width="11.09765625" style="19" customWidth="1"/>
    <col min="15107" max="15107" width="2.09765625" style="19" customWidth="1"/>
    <col min="15108" max="15110" width="2.3984375" style="19" customWidth="1"/>
    <col min="15111" max="15111" width="7.8984375" style="19" customWidth="1"/>
    <col min="15112" max="15112" width="3.69921875" style="19" customWidth="1"/>
    <col min="15113" max="15114" width="5.796875" style="19" customWidth="1"/>
    <col min="15115" max="15115" width="3.5" style="19" customWidth="1"/>
    <col min="15116" max="15117" width="5.796875" style="19" customWidth="1"/>
    <col min="15118" max="15118" width="2.59765625" style="19" customWidth="1"/>
    <col min="15119" max="15120" width="5.796875" style="19" customWidth="1"/>
    <col min="15121" max="15121" width="2.09765625" style="19" customWidth="1"/>
    <col min="15122" max="15122" width="8.796875" style="19"/>
    <col min="15123" max="15123" width="8.5" style="19" bestFit="1" customWidth="1"/>
    <col min="15124" max="15357" width="8.796875" style="19"/>
    <col min="15358" max="15358" width="2.296875" style="19" customWidth="1"/>
    <col min="15359" max="15360" width="5.69921875" style="19" customWidth="1"/>
    <col min="15361" max="15361" width="3.796875" style="19" customWidth="1"/>
    <col min="15362" max="15362" width="11.09765625" style="19" customWidth="1"/>
    <col min="15363" max="15363" width="2.09765625" style="19" customWidth="1"/>
    <col min="15364" max="15366" width="2.3984375" style="19" customWidth="1"/>
    <col min="15367" max="15367" width="7.8984375" style="19" customWidth="1"/>
    <col min="15368" max="15368" width="3.69921875" style="19" customWidth="1"/>
    <col min="15369" max="15370" width="5.796875" style="19" customWidth="1"/>
    <col min="15371" max="15371" width="3.5" style="19" customWidth="1"/>
    <col min="15372" max="15373" width="5.796875" style="19" customWidth="1"/>
    <col min="15374" max="15374" width="2.59765625" style="19" customWidth="1"/>
    <col min="15375" max="15376" width="5.796875" style="19" customWidth="1"/>
    <col min="15377" max="15377" width="2.09765625" style="19" customWidth="1"/>
    <col min="15378" max="15378" width="8.796875" style="19"/>
    <col min="15379" max="15379" width="8.5" style="19" bestFit="1" customWidth="1"/>
    <col min="15380" max="15613" width="8.796875" style="19"/>
    <col min="15614" max="15614" width="2.296875" style="19" customWidth="1"/>
    <col min="15615" max="15616" width="5.69921875" style="19" customWidth="1"/>
    <col min="15617" max="15617" width="3.796875" style="19" customWidth="1"/>
    <col min="15618" max="15618" width="11.09765625" style="19" customWidth="1"/>
    <col min="15619" max="15619" width="2.09765625" style="19" customWidth="1"/>
    <col min="15620" max="15622" width="2.3984375" style="19" customWidth="1"/>
    <col min="15623" max="15623" width="7.8984375" style="19" customWidth="1"/>
    <col min="15624" max="15624" width="3.69921875" style="19" customWidth="1"/>
    <col min="15625" max="15626" width="5.796875" style="19" customWidth="1"/>
    <col min="15627" max="15627" width="3.5" style="19" customWidth="1"/>
    <col min="15628" max="15629" width="5.796875" style="19" customWidth="1"/>
    <col min="15630" max="15630" width="2.59765625" style="19" customWidth="1"/>
    <col min="15631" max="15632" width="5.796875" style="19" customWidth="1"/>
    <col min="15633" max="15633" width="2.09765625" style="19" customWidth="1"/>
    <col min="15634" max="15634" width="8.796875" style="19"/>
    <col min="15635" max="15635" width="8.5" style="19" bestFit="1" customWidth="1"/>
    <col min="15636" max="15869" width="8.796875" style="19"/>
    <col min="15870" max="15870" width="2.296875" style="19" customWidth="1"/>
    <col min="15871" max="15872" width="5.69921875" style="19" customWidth="1"/>
    <col min="15873" max="15873" width="3.796875" style="19" customWidth="1"/>
    <col min="15874" max="15874" width="11.09765625" style="19" customWidth="1"/>
    <col min="15875" max="15875" width="2.09765625" style="19" customWidth="1"/>
    <col min="15876" max="15878" width="2.3984375" style="19" customWidth="1"/>
    <col min="15879" max="15879" width="7.8984375" style="19" customWidth="1"/>
    <col min="15880" max="15880" width="3.69921875" style="19" customWidth="1"/>
    <col min="15881" max="15882" width="5.796875" style="19" customWidth="1"/>
    <col min="15883" max="15883" width="3.5" style="19" customWidth="1"/>
    <col min="15884" max="15885" width="5.796875" style="19" customWidth="1"/>
    <col min="15886" max="15886" width="2.59765625" style="19" customWidth="1"/>
    <col min="15887" max="15888" width="5.796875" style="19" customWidth="1"/>
    <col min="15889" max="15889" width="2.09765625" style="19" customWidth="1"/>
    <col min="15890" max="15890" width="8.796875" style="19"/>
    <col min="15891" max="15891" width="8.5" style="19" bestFit="1" customWidth="1"/>
    <col min="15892" max="16125" width="8.796875" style="19"/>
    <col min="16126" max="16126" width="2.296875" style="19" customWidth="1"/>
    <col min="16127" max="16128" width="5.69921875" style="19" customWidth="1"/>
    <col min="16129" max="16129" width="3.796875" style="19" customWidth="1"/>
    <col min="16130" max="16130" width="11.09765625" style="19" customWidth="1"/>
    <col min="16131" max="16131" width="2.09765625" style="19" customWidth="1"/>
    <col min="16132" max="16134" width="2.3984375" style="19" customWidth="1"/>
    <col min="16135" max="16135" width="7.8984375" style="19" customWidth="1"/>
    <col min="16136" max="16136" width="3.69921875" style="19" customWidth="1"/>
    <col min="16137" max="16138" width="5.796875" style="19" customWidth="1"/>
    <col min="16139" max="16139" width="3.5" style="19" customWidth="1"/>
    <col min="16140" max="16141" width="5.796875" style="19" customWidth="1"/>
    <col min="16142" max="16142" width="2.59765625" style="19" customWidth="1"/>
    <col min="16143" max="16144" width="5.796875" style="19" customWidth="1"/>
    <col min="16145" max="16145" width="2.09765625" style="19" customWidth="1"/>
    <col min="16146" max="16146" width="8.796875" style="19"/>
    <col min="16147" max="16147" width="8.5" style="19" bestFit="1" customWidth="1"/>
    <col min="16148" max="16384" width="8.796875" style="19"/>
  </cols>
  <sheetData>
    <row r="1" spans="1:31" ht="22.2" customHeight="1">
      <c r="A1" s="145" t="s">
        <v>234</v>
      </c>
      <c r="B1" s="16"/>
      <c r="C1" s="133"/>
      <c r="D1" s="133"/>
      <c r="E1" s="133"/>
      <c r="F1" s="405"/>
      <c r="G1" s="405"/>
      <c r="H1" s="133"/>
      <c r="I1" s="405"/>
      <c r="J1" s="405"/>
      <c r="K1" s="39"/>
      <c r="L1" s="39"/>
      <c r="M1" s="40" t="s">
        <v>271</v>
      </c>
      <c r="N1" s="41" t="s">
        <v>80</v>
      </c>
      <c r="O1" s="398">
        <f>はじめに入力!C5</f>
        <v>0</v>
      </c>
      <c r="P1" s="398"/>
      <c r="Q1" s="41" t="s">
        <v>81</v>
      </c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ht="23.4">
      <c r="A2" s="133"/>
      <c r="B2" s="399" t="str">
        <f>はじめに入力!C3&amp;'※印刷・修正しない（集計シート）'!C21&amp;"年度"</f>
        <v>令和６年度</v>
      </c>
      <c r="C2" s="399"/>
      <c r="D2" s="399"/>
      <c r="E2" s="400" t="s">
        <v>82</v>
      </c>
      <c r="F2" s="400"/>
      <c r="G2" s="400"/>
      <c r="H2" s="400"/>
      <c r="I2" s="20"/>
      <c r="J2" s="20"/>
      <c r="K2" s="199" t="s">
        <v>16</v>
      </c>
      <c r="L2" s="401">
        <f>はじめに入力!C6</f>
        <v>0</v>
      </c>
      <c r="M2" s="401"/>
      <c r="N2" s="401"/>
      <c r="O2" s="401"/>
      <c r="P2" s="401"/>
      <c r="Q2" s="401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1" ht="12.6" customHeight="1">
      <c r="A3" s="133"/>
      <c r="B3" s="135"/>
      <c r="C3" s="135"/>
      <c r="D3" s="135"/>
      <c r="E3" s="135"/>
      <c r="F3" s="21"/>
      <c r="G3" s="172"/>
      <c r="H3" s="21"/>
      <c r="I3" s="20"/>
      <c r="J3" s="20"/>
      <c r="K3" s="42"/>
      <c r="L3" s="43"/>
      <c r="M3" s="44"/>
      <c r="N3" s="45"/>
      <c r="O3" s="45"/>
      <c r="P3" s="45"/>
      <c r="Q3" s="45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</row>
    <row r="4" spans="1:31" ht="19.2">
      <c r="A4" s="133"/>
      <c r="B4" s="406" t="s">
        <v>83</v>
      </c>
      <c r="C4" s="406"/>
      <c r="D4" s="406"/>
      <c r="E4" s="406"/>
      <c r="F4" s="406"/>
      <c r="G4" s="406"/>
      <c r="H4" s="133"/>
      <c r="I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</row>
    <row r="5" spans="1:31" ht="18">
      <c r="A5" s="133"/>
      <c r="B5" s="407" t="s">
        <v>84</v>
      </c>
      <c r="C5" s="407"/>
      <c r="D5" s="407"/>
      <c r="E5" s="408"/>
      <c r="F5" s="408"/>
      <c r="G5" s="407" t="s">
        <v>85</v>
      </c>
      <c r="H5" s="407"/>
      <c r="I5" s="407" t="s">
        <v>86</v>
      </c>
      <c r="J5" s="407"/>
      <c r="K5" s="407"/>
      <c r="L5" s="407"/>
      <c r="M5" s="407"/>
      <c r="N5" s="407"/>
      <c r="O5" s="407"/>
      <c r="P5" s="407"/>
      <c r="Q5" s="407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</row>
    <row r="6" spans="1:31" ht="31.2" customHeight="1">
      <c r="A6" s="133"/>
      <c r="B6" s="409" t="s">
        <v>87</v>
      </c>
      <c r="C6" s="409"/>
      <c r="D6" s="409"/>
      <c r="E6" s="409"/>
      <c r="F6" s="409"/>
      <c r="G6" s="196"/>
      <c r="H6" s="116" t="s">
        <v>88</v>
      </c>
      <c r="I6" s="410"/>
      <c r="J6" s="411"/>
      <c r="K6" s="411"/>
      <c r="L6" s="411"/>
      <c r="M6" s="411"/>
      <c r="N6" s="411"/>
      <c r="O6" s="411"/>
      <c r="P6" s="411"/>
      <c r="Q6" s="412"/>
      <c r="R6" s="18" t="s">
        <v>228</v>
      </c>
      <c r="S6" s="15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</row>
    <row r="7" spans="1:31" ht="25.8" customHeight="1">
      <c r="A7" s="133"/>
      <c r="B7" s="383" t="s">
        <v>235</v>
      </c>
      <c r="C7" s="384"/>
      <c r="D7" s="384"/>
      <c r="E7" s="384"/>
      <c r="F7" s="385"/>
      <c r="G7" s="392"/>
      <c r="H7" s="116" t="s">
        <v>88</v>
      </c>
      <c r="I7" s="395" t="s">
        <v>239</v>
      </c>
      <c r="J7" s="396"/>
      <c r="K7" s="396"/>
      <c r="L7" s="396"/>
      <c r="M7" s="396"/>
      <c r="N7" s="396"/>
      <c r="O7" s="396"/>
      <c r="P7" s="396"/>
      <c r="Q7" s="397"/>
      <c r="R7" s="18"/>
      <c r="S7" s="133"/>
      <c r="T7" s="133"/>
      <c r="U7" s="133"/>
      <c r="V7" s="133"/>
      <c r="W7" s="133"/>
      <c r="X7" s="18"/>
      <c r="Y7" s="133"/>
      <c r="Z7" s="133"/>
      <c r="AA7" s="133"/>
      <c r="AB7" s="133"/>
      <c r="AC7" s="133"/>
      <c r="AD7" s="133"/>
      <c r="AE7" s="133"/>
    </row>
    <row r="8" spans="1:31" ht="18">
      <c r="A8" s="133"/>
      <c r="B8" s="386"/>
      <c r="C8" s="387"/>
      <c r="D8" s="387"/>
      <c r="E8" s="387"/>
      <c r="F8" s="388"/>
      <c r="G8" s="393"/>
      <c r="H8" s="142"/>
      <c r="I8" s="204"/>
      <c r="J8" s="205" t="s">
        <v>236</v>
      </c>
      <c r="K8" s="205"/>
      <c r="L8" s="205"/>
      <c r="M8" s="205"/>
      <c r="N8" s="206"/>
      <c r="O8" s="206"/>
      <c r="P8" s="206"/>
      <c r="Q8" s="149"/>
      <c r="R8" s="18"/>
      <c r="S8" s="133"/>
      <c r="T8" s="133"/>
      <c r="U8" s="133"/>
      <c r="V8" s="133"/>
      <c r="W8" s="133"/>
      <c r="X8" s="18"/>
      <c r="Y8" s="133"/>
      <c r="Z8" s="133"/>
      <c r="AA8" s="133"/>
      <c r="AB8" s="133"/>
      <c r="AC8" s="133"/>
      <c r="AD8" s="133"/>
      <c r="AE8" s="133"/>
    </row>
    <row r="9" spans="1:31" ht="11.4" customHeight="1">
      <c r="A9" s="133"/>
      <c r="B9" s="389"/>
      <c r="C9" s="390"/>
      <c r="D9" s="390"/>
      <c r="E9" s="390"/>
      <c r="F9" s="391"/>
      <c r="G9" s="394"/>
      <c r="H9" s="143"/>
      <c r="I9" s="151"/>
      <c r="J9" s="146"/>
      <c r="K9" s="146"/>
      <c r="L9" s="147"/>
      <c r="M9" s="147"/>
      <c r="N9" s="148"/>
      <c r="O9" s="148"/>
      <c r="P9" s="147"/>
      <c r="Q9" s="23"/>
      <c r="R9" s="18"/>
      <c r="S9" s="133"/>
      <c r="T9" s="133"/>
      <c r="U9" s="133"/>
      <c r="V9" s="133"/>
      <c r="W9" s="133"/>
      <c r="X9" s="18"/>
      <c r="Y9" s="133"/>
      <c r="Z9" s="133"/>
      <c r="AA9" s="133"/>
      <c r="AB9" s="133"/>
      <c r="AC9" s="133"/>
      <c r="AD9" s="133"/>
      <c r="AE9" s="133"/>
    </row>
    <row r="10" spans="1:31" ht="20.399999999999999" customHeight="1">
      <c r="A10" s="133"/>
      <c r="B10" s="414" t="s">
        <v>91</v>
      </c>
      <c r="C10" s="414"/>
      <c r="D10" s="414"/>
      <c r="E10" s="414"/>
      <c r="F10" s="414"/>
      <c r="G10" s="415">
        <f>U10+U11</f>
        <v>0</v>
      </c>
      <c r="H10" s="417" t="s">
        <v>88</v>
      </c>
      <c r="I10" s="25" t="s">
        <v>92</v>
      </c>
      <c r="J10" s="26"/>
      <c r="K10" s="26"/>
      <c r="L10" s="197"/>
      <c r="M10" s="27" t="s">
        <v>88</v>
      </c>
      <c r="N10" s="26" t="s">
        <v>93</v>
      </c>
      <c r="O10" s="198"/>
      <c r="P10" s="26" t="s">
        <v>90</v>
      </c>
      <c r="Q10" s="28"/>
      <c r="R10" s="15" t="s">
        <v>94</v>
      </c>
      <c r="U10" s="29">
        <f>L10*O10</f>
        <v>0</v>
      </c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31" ht="20.399999999999999" customHeight="1">
      <c r="A11" s="133"/>
      <c r="B11" s="413"/>
      <c r="C11" s="413"/>
      <c r="D11" s="413"/>
      <c r="E11" s="413"/>
      <c r="F11" s="413"/>
      <c r="G11" s="416"/>
      <c r="H11" s="418"/>
      <c r="I11" s="30"/>
      <c r="J11" s="26"/>
      <c r="K11" s="26"/>
      <c r="L11" s="197"/>
      <c r="M11" s="27" t="s">
        <v>88</v>
      </c>
      <c r="N11" s="26" t="s">
        <v>93</v>
      </c>
      <c r="O11" s="198"/>
      <c r="P11" s="26" t="s">
        <v>90</v>
      </c>
      <c r="Q11" s="31"/>
      <c r="R11" s="133"/>
      <c r="T11" s="133"/>
      <c r="U11" s="29">
        <f>L11*O11</f>
        <v>0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</row>
    <row r="12" spans="1:31" ht="31.2" customHeight="1">
      <c r="A12" s="133"/>
      <c r="B12" s="413" t="s">
        <v>95</v>
      </c>
      <c r="C12" s="413"/>
      <c r="D12" s="413"/>
      <c r="E12" s="413"/>
      <c r="F12" s="413"/>
      <c r="G12" s="164"/>
      <c r="H12" s="134" t="s">
        <v>88</v>
      </c>
      <c r="I12" s="380" t="s">
        <v>168</v>
      </c>
      <c r="J12" s="381"/>
      <c r="K12" s="381"/>
      <c r="L12" s="381"/>
      <c r="M12" s="381"/>
      <c r="N12" s="381"/>
      <c r="O12" s="381"/>
      <c r="P12" s="381"/>
      <c r="Q12" s="382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</row>
    <row r="13" spans="1:31" ht="30" customHeight="1">
      <c r="A13" s="133"/>
      <c r="B13" s="413" t="s">
        <v>96</v>
      </c>
      <c r="C13" s="413"/>
      <c r="D13" s="413"/>
      <c r="E13" s="413"/>
      <c r="F13" s="413"/>
      <c r="G13" s="165">
        <f>SUM(G6:G12)</f>
        <v>0</v>
      </c>
      <c r="H13" s="134" t="s">
        <v>88</v>
      </c>
      <c r="I13" s="453" t="s">
        <v>97</v>
      </c>
      <c r="J13" s="454"/>
      <c r="K13" s="454"/>
      <c r="L13" s="454"/>
      <c r="M13" s="454"/>
      <c r="N13" s="454"/>
      <c r="O13" s="454"/>
      <c r="P13" s="454"/>
      <c r="Q13" s="455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</row>
    <row r="14" spans="1:31" ht="4.2" customHeight="1">
      <c r="A14" s="27"/>
      <c r="B14" s="27"/>
      <c r="C14" s="27"/>
      <c r="D14" s="27"/>
      <c r="E14" s="27"/>
      <c r="F14" s="27"/>
      <c r="G14" s="173"/>
      <c r="H14" s="27"/>
      <c r="I14" s="132"/>
      <c r="J14" s="132"/>
      <c r="K14" s="132"/>
      <c r="L14" s="132"/>
      <c r="M14" s="132"/>
      <c r="N14" s="132"/>
      <c r="O14" s="132"/>
      <c r="P14" s="34"/>
      <c r="Q14" s="132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</row>
    <row r="15" spans="1:31" ht="23.4">
      <c r="A15" s="133"/>
      <c r="B15" s="456" t="s">
        <v>98</v>
      </c>
      <c r="C15" s="456"/>
      <c r="D15" s="456"/>
      <c r="E15" s="456"/>
      <c r="F15" s="456"/>
      <c r="G15" s="456"/>
      <c r="H15" s="133"/>
      <c r="I15" s="133"/>
      <c r="J15" s="405"/>
      <c r="K15" s="405"/>
      <c r="L15" s="405"/>
      <c r="M15" s="405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</row>
    <row r="16" spans="1:31" ht="18">
      <c r="A16" s="133"/>
      <c r="B16" s="457" t="s">
        <v>84</v>
      </c>
      <c r="C16" s="458"/>
      <c r="D16" s="458"/>
      <c r="E16" s="458"/>
      <c r="F16" s="458"/>
      <c r="G16" s="407" t="s">
        <v>85</v>
      </c>
      <c r="H16" s="407"/>
      <c r="I16" s="407" t="s">
        <v>86</v>
      </c>
      <c r="J16" s="407"/>
      <c r="K16" s="407"/>
      <c r="L16" s="407"/>
      <c r="M16" s="407"/>
      <c r="N16" s="407"/>
      <c r="O16" s="407"/>
      <c r="P16" s="407"/>
      <c r="Q16" s="407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</row>
    <row r="17" spans="1:31" ht="33" customHeight="1">
      <c r="A17" s="133"/>
      <c r="B17" s="438" t="s">
        <v>99</v>
      </c>
      <c r="C17" s="441" t="s">
        <v>100</v>
      </c>
      <c r="D17" s="441"/>
      <c r="E17" s="441"/>
      <c r="F17" s="442"/>
      <c r="G17" s="195"/>
      <c r="H17" s="144" t="s">
        <v>88</v>
      </c>
      <c r="I17" s="443" t="s">
        <v>243</v>
      </c>
      <c r="J17" s="444"/>
      <c r="K17" s="444"/>
      <c r="L17" s="444"/>
      <c r="M17" s="444"/>
      <c r="N17" s="444"/>
      <c r="O17" s="444"/>
      <c r="P17" s="444"/>
      <c r="Q17" s="445"/>
      <c r="R17" s="133"/>
      <c r="S17" s="76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</row>
    <row r="18" spans="1:31" ht="33" customHeight="1">
      <c r="A18" s="133"/>
      <c r="B18" s="439"/>
      <c r="C18" s="441" t="s">
        <v>101</v>
      </c>
      <c r="D18" s="441"/>
      <c r="E18" s="441"/>
      <c r="F18" s="442"/>
      <c r="G18" s="195"/>
      <c r="H18" s="144" t="s">
        <v>88</v>
      </c>
      <c r="I18" s="446"/>
      <c r="J18" s="447"/>
      <c r="K18" s="447"/>
      <c r="L18" s="447"/>
      <c r="M18" s="447"/>
      <c r="N18" s="447"/>
      <c r="O18" s="447"/>
      <c r="P18" s="447"/>
      <c r="Q18" s="448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</row>
    <row r="19" spans="1:31" ht="33" customHeight="1">
      <c r="A19" s="419"/>
      <c r="B19" s="439"/>
      <c r="C19" s="422" t="s">
        <v>102</v>
      </c>
      <c r="D19" s="422"/>
      <c r="E19" s="422"/>
      <c r="F19" s="423"/>
      <c r="G19" s="191"/>
      <c r="H19" s="144" t="s">
        <v>88</v>
      </c>
      <c r="I19" s="446"/>
      <c r="J19" s="447"/>
      <c r="K19" s="447"/>
      <c r="L19" s="447"/>
      <c r="M19" s="447"/>
      <c r="N19" s="447"/>
      <c r="O19" s="447"/>
      <c r="P19" s="447"/>
      <c r="Q19" s="448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</row>
    <row r="20" spans="1:31" ht="33" customHeight="1">
      <c r="A20" s="420"/>
      <c r="B20" s="439"/>
      <c r="C20" s="422" t="s">
        <v>103</v>
      </c>
      <c r="D20" s="422"/>
      <c r="E20" s="422"/>
      <c r="F20" s="423"/>
      <c r="G20" s="191"/>
      <c r="H20" s="144" t="s">
        <v>88</v>
      </c>
      <c r="I20" s="446"/>
      <c r="J20" s="447"/>
      <c r="K20" s="447"/>
      <c r="L20" s="447"/>
      <c r="M20" s="447"/>
      <c r="N20" s="447"/>
      <c r="O20" s="447"/>
      <c r="P20" s="447"/>
      <c r="Q20" s="448"/>
      <c r="R20" s="133"/>
      <c r="S20" s="133"/>
    </row>
    <row r="21" spans="1:31" ht="33" customHeight="1">
      <c r="A21" s="421"/>
      <c r="B21" s="439"/>
      <c r="C21" s="422" t="s">
        <v>104</v>
      </c>
      <c r="D21" s="422"/>
      <c r="E21" s="422"/>
      <c r="F21" s="423"/>
      <c r="G21" s="191"/>
      <c r="H21" s="144" t="s">
        <v>88</v>
      </c>
      <c r="I21" s="446"/>
      <c r="J21" s="447"/>
      <c r="K21" s="447"/>
      <c r="L21" s="447"/>
      <c r="M21" s="447"/>
      <c r="N21" s="447"/>
      <c r="O21" s="447"/>
      <c r="P21" s="447"/>
      <c r="Q21" s="448"/>
      <c r="R21" s="133"/>
      <c r="S21" s="133"/>
    </row>
    <row r="22" spans="1:31" ht="33" customHeight="1">
      <c r="A22" s="35"/>
      <c r="B22" s="439"/>
      <c r="C22" s="422" t="s">
        <v>105</v>
      </c>
      <c r="D22" s="422"/>
      <c r="E22" s="422"/>
      <c r="F22" s="423"/>
      <c r="G22" s="191"/>
      <c r="H22" s="144" t="s">
        <v>88</v>
      </c>
      <c r="I22" s="449"/>
      <c r="J22" s="450"/>
      <c r="K22" s="450"/>
      <c r="L22" s="450"/>
      <c r="M22" s="450"/>
      <c r="N22" s="450"/>
      <c r="O22" s="450"/>
      <c r="P22" s="450"/>
      <c r="Q22" s="451"/>
      <c r="R22" s="133"/>
      <c r="S22" s="133"/>
    </row>
    <row r="23" spans="1:31" ht="25.8" customHeight="1">
      <c r="A23" s="35"/>
      <c r="B23" s="439"/>
      <c r="C23" s="443" t="s">
        <v>295</v>
      </c>
      <c r="D23" s="444"/>
      <c r="E23" s="444"/>
      <c r="F23" s="445"/>
      <c r="G23" s="463"/>
      <c r="H23" s="465" t="s">
        <v>88</v>
      </c>
      <c r="I23" s="443" t="s">
        <v>106</v>
      </c>
      <c r="J23" s="444"/>
      <c r="K23" s="444"/>
      <c r="L23" s="444"/>
      <c r="M23" s="444"/>
      <c r="N23" s="444"/>
      <c r="O23" s="444"/>
      <c r="P23" s="444"/>
      <c r="Q23" s="445"/>
      <c r="R23" s="255"/>
      <c r="S23" s="255"/>
    </row>
    <row r="24" spans="1:31" ht="23.4" customHeight="1">
      <c r="A24" s="35"/>
      <c r="B24" s="439"/>
      <c r="C24" s="449"/>
      <c r="D24" s="450"/>
      <c r="E24" s="450"/>
      <c r="F24" s="451"/>
      <c r="G24" s="464"/>
      <c r="H24" s="466"/>
      <c r="I24" s="467" t="s">
        <v>296</v>
      </c>
      <c r="J24" s="468"/>
      <c r="K24" s="468"/>
      <c r="L24" s="469"/>
      <c r="M24" s="469"/>
      <c r="N24" s="469"/>
      <c r="O24" s="469"/>
      <c r="P24" s="469"/>
      <c r="Q24" s="23" t="s">
        <v>297</v>
      </c>
      <c r="R24" s="255"/>
      <c r="S24" s="255"/>
    </row>
    <row r="25" spans="1:31" ht="33" customHeight="1">
      <c r="A25" s="35"/>
      <c r="B25" s="440"/>
      <c r="C25" s="425" t="s">
        <v>225</v>
      </c>
      <c r="D25" s="426"/>
      <c r="E25" s="426"/>
      <c r="F25" s="427"/>
      <c r="G25" s="192">
        <f>SUM(G17:G24)</f>
        <v>0</v>
      </c>
      <c r="H25" s="179" t="s">
        <v>226</v>
      </c>
      <c r="I25" s="428" t="s">
        <v>229</v>
      </c>
      <c r="J25" s="429"/>
      <c r="K25" s="429"/>
      <c r="L25" s="429"/>
      <c r="M25" s="429"/>
      <c r="N25" s="429"/>
      <c r="O25" s="429"/>
      <c r="P25" s="429"/>
      <c r="Q25" s="430"/>
      <c r="R25" s="133"/>
      <c r="S25" s="133"/>
    </row>
    <row r="26" spans="1:31" ht="62.4" customHeight="1">
      <c r="A26" s="35"/>
      <c r="B26" s="459" t="s">
        <v>237</v>
      </c>
      <c r="C26" s="459"/>
      <c r="D26" s="459"/>
      <c r="E26" s="459"/>
      <c r="F26" s="459"/>
      <c r="G26" s="193">
        <f>IF(((G7)-G25)&lt;0, 0, (G7)-G25)</f>
        <v>0</v>
      </c>
      <c r="H26" s="180" t="s">
        <v>238</v>
      </c>
      <c r="I26" s="460" t="s">
        <v>302</v>
      </c>
      <c r="J26" s="461"/>
      <c r="K26" s="461"/>
      <c r="L26" s="461"/>
      <c r="M26" s="461"/>
      <c r="N26" s="461"/>
      <c r="O26" s="461"/>
      <c r="P26" s="461"/>
      <c r="Q26" s="462"/>
      <c r="R26" s="140"/>
      <c r="S26" s="140"/>
    </row>
    <row r="27" spans="1:31" ht="33" customHeight="1">
      <c r="A27" s="133"/>
      <c r="B27" s="413" t="s">
        <v>107</v>
      </c>
      <c r="C27" s="413"/>
      <c r="D27" s="413"/>
      <c r="E27" s="413"/>
      <c r="F27" s="413"/>
      <c r="G27" s="191"/>
      <c r="H27" s="134" t="s">
        <v>88</v>
      </c>
      <c r="I27" s="431" t="s">
        <v>108</v>
      </c>
      <c r="J27" s="431"/>
      <c r="K27" s="431"/>
      <c r="L27" s="431"/>
      <c r="M27" s="431"/>
      <c r="N27" s="431"/>
      <c r="O27" s="431"/>
      <c r="P27" s="431"/>
      <c r="Q27" s="431"/>
      <c r="R27" s="133"/>
      <c r="S27" s="133"/>
    </row>
    <row r="28" spans="1:31" ht="33" customHeight="1">
      <c r="A28" s="133"/>
      <c r="B28" s="432" t="s">
        <v>230</v>
      </c>
      <c r="C28" s="433"/>
      <c r="D28" s="433"/>
      <c r="E28" s="433"/>
      <c r="F28" s="434"/>
      <c r="G28" s="194">
        <f>G13-G25-G26-G27</f>
        <v>0</v>
      </c>
      <c r="H28" s="134" t="s">
        <v>88</v>
      </c>
      <c r="I28" s="435" t="s">
        <v>231</v>
      </c>
      <c r="J28" s="436"/>
      <c r="K28" s="436"/>
      <c r="L28" s="436"/>
      <c r="M28" s="436"/>
      <c r="N28" s="436"/>
      <c r="O28" s="436"/>
      <c r="P28" s="436"/>
      <c r="Q28" s="437"/>
      <c r="R28" s="133"/>
      <c r="S28" s="133"/>
    </row>
    <row r="29" spans="1:31" ht="26.4" customHeight="1">
      <c r="A29" s="133"/>
      <c r="B29" s="413" t="s">
        <v>96</v>
      </c>
      <c r="C29" s="413"/>
      <c r="D29" s="413"/>
      <c r="E29" s="413"/>
      <c r="F29" s="413"/>
      <c r="G29" s="194">
        <f>G25+G26+G27+G28</f>
        <v>0</v>
      </c>
      <c r="H29" s="134" t="s">
        <v>88</v>
      </c>
      <c r="I29" s="452" t="s">
        <v>109</v>
      </c>
      <c r="J29" s="452"/>
      <c r="K29" s="452"/>
      <c r="L29" s="452"/>
      <c r="M29" s="452"/>
      <c r="N29" s="452"/>
      <c r="O29" s="452"/>
      <c r="P29" s="452"/>
      <c r="Q29" s="452"/>
      <c r="R29" s="133"/>
      <c r="S29" s="133"/>
    </row>
    <row r="30" spans="1:31" ht="19.2">
      <c r="A30" s="133"/>
      <c r="B30" s="406"/>
      <c r="C30" s="406"/>
      <c r="D30" s="406"/>
      <c r="E30" s="406"/>
      <c r="F30" s="406"/>
      <c r="G30" s="174"/>
      <c r="H30" s="133"/>
      <c r="I30" s="133"/>
      <c r="J30" s="405"/>
      <c r="K30" s="405"/>
      <c r="L30" s="405"/>
      <c r="M30" s="405"/>
      <c r="N30" s="133"/>
      <c r="O30" s="133"/>
      <c r="P30" s="133"/>
      <c r="Q30" s="133"/>
      <c r="R30" s="133"/>
      <c r="S30" s="133"/>
    </row>
    <row r="31" spans="1:31" ht="18">
      <c r="A31" s="36"/>
      <c r="B31" s="424" t="s">
        <v>227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37"/>
      <c r="S31" s="37"/>
    </row>
    <row r="32" spans="1:31" ht="18">
      <c r="A32" s="36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37"/>
      <c r="S32" s="37"/>
    </row>
    <row r="33" spans="1:19" ht="18">
      <c r="A33" s="38"/>
      <c r="B33" s="404" t="s">
        <v>259</v>
      </c>
      <c r="C33" s="404"/>
      <c r="D33" s="404"/>
      <c r="E33" s="404"/>
      <c r="F33" s="404"/>
      <c r="G33" s="404"/>
      <c r="H33" s="404"/>
      <c r="I33" s="404"/>
      <c r="J33" s="404"/>
      <c r="K33" s="404"/>
      <c r="L33" s="37"/>
      <c r="M33" s="37"/>
      <c r="N33" s="37"/>
      <c r="O33" s="37"/>
      <c r="P33" s="37"/>
      <c r="Q33" s="37"/>
      <c r="R33" s="37"/>
      <c r="S33" s="37"/>
    </row>
    <row r="34" spans="1:19" ht="23.4">
      <c r="B34" s="402" t="s">
        <v>258</v>
      </c>
      <c r="C34" s="402"/>
      <c r="D34" s="402"/>
      <c r="E34" s="402"/>
      <c r="F34" s="402"/>
      <c r="G34" s="402"/>
      <c r="H34" s="402"/>
      <c r="I34" s="403">
        <f>G29-G13</f>
        <v>0</v>
      </c>
      <c r="J34" s="403"/>
      <c r="K34" s="403"/>
    </row>
  </sheetData>
  <mergeCells count="60">
    <mergeCell ref="B16:F16"/>
    <mergeCell ref="G16:H16"/>
    <mergeCell ref="I16:Q16"/>
    <mergeCell ref="B26:F26"/>
    <mergeCell ref="I26:Q26"/>
    <mergeCell ref="C22:F22"/>
    <mergeCell ref="C23:F24"/>
    <mergeCell ref="G23:G24"/>
    <mergeCell ref="H23:H24"/>
    <mergeCell ref="I23:Q23"/>
    <mergeCell ref="I24:K24"/>
    <mergeCell ref="L24:P24"/>
    <mergeCell ref="B13:F13"/>
    <mergeCell ref="I13:Q13"/>
    <mergeCell ref="B15:G15"/>
    <mergeCell ref="J15:K15"/>
    <mergeCell ref="L15:M15"/>
    <mergeCell ref="L30:M30"/>
    <mergeCell ref="B31:Q31"/>
    <mergeCell ref="C25:F25"/>
    <mergeCell ref="I25:Q25"/>
    <mergeCell ref="B27:F27"/>
    <mergeCell ref="I27:Q27"/>
    <mergeCell ref="B28:F28"/>
    <mergeCell ref="I28:Q28"/>
    <mergeCell ref="B17:B25"/>
    <mergeCell ref="C17:F17"/>
    <mergeCell ref="I17:Q22"/>
    <mergeCell ref="C18:F18"/>
    <mergeCell ref="B29:F29"/>
    <mergeCell ref="I29:Q29"/>
    <mergeCell ref="A19:A21"/>
    <mergeCell ref="C19:F19"/>
    <mergeCell ref="C20:F20"/>
    <mergeCell ref="C21:F21"/>
    <mergeCell ref="B30:F30"/>
    <mergeCell ref="B34:H34"/>
    <mergeCell ref="I34:K34"/>
    <mergeCell ref="B33:K33"/>
    <mergeCell ref="F1:G1"/>
    <mergeCell ref="I1:J1"/>
    <mergeCell ref="B4:G4"/>
    <mergeCell ref="B5:F5"/>
    <mergeCell ref="G5:H5"/>
    <mergeCell ref="I5:Q5"/>
    <mergeCell ref="B6:F6"/>
    <mergeCell ref="I6:Q6"/>
    <mergeCell ref="B12:F12"/>
    <mergeCell ref="B10:F11"/>
    <mergeCell ref="G10:G11"/>
    <mergeCell ref="H10:H11"/>
    <mergeCell ref="J30:K30"/>
    <mergeCell ref="I12:Q12"/>
    <mergeCell ref="B7:F9"/>
    <mergeCell ref="G7:G9"/>
    <mergeCell ref="I7:Q7"/>
    <mergeCell ref="O1:P1"/>
    <mergeCell ref="B2:D2"/>
    <mergeCell ref="E2:H2"/>
    <mergeCell ref="L2:Q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EFDA-648D-468C-9AC7-AF3DAC75B00A}">
  <sheetPr>
    <pageSetUpPr fitToPage="1"/>
  </sheetPr>
  <dimension ref="A1:J24"/>
  <sheetViews>
    <sheetView topLeftCell="B1" workbookViewId="0">
      <selection activeCell="F5" sqref="F5:J5"/>
    </sheetView>
  </sheetViews>
  <sheetFormatPr defaultColWidth="8.09765625" defaultRowHeight="14.4"/>
  <cols>
    <col min="1" max="1" width="3.3984375" style="47" hidden="1" customWidth="1"/>
    <col min="2" max="2" width="20" style="47" customWidth="1"/>
    <col min="3" max="3" width="4.19921875" style="47" customWidth="1"/>
    <col min="4" max="4" width="5.796875" style="47" customWidth="1"/>
    <col min="5" max="5" width="9.5" style="47" customWidth="1"/>
    <col min="6" max="6" width="3" style="47" customWidth="1"/>
    <col min="7" max="7" width="4.296875" style="47" customWidth="1"/>
    <col min="8" max="8" width="6.69921875" style="47" customWidth="1"/>
    <col min="9" max="9" width="15.5" style="47" customWidth="1"/>
    <col min="10" max="10" width="4.59765625" style="47" customWidth="1"/>
    <col min="11" max="16384" width="8.09765625" style="47"/>
  </cols>
  <sheetData>
    <row r="1" spans="1:10" ht="32.4" customHeight="1" thickBot="1">
      <c r="B1" s="47" t="s">
        <v>246</v>
      </c>
      <c r="G1" s="470" t="s">
        <v>8</v>
      </c>
      <c r="H1" s="472"/>
      <c r="I1" s="470">
        <f>はじめに入力!C5</f>
        <v>0</v>
      </c>
      <c r="J1" s="471"/>
    </row>
    <row r="2" spans="1:10">
      <c r="C2" s="48"/>
      <c r="D2" s="48"/>
      <c r="E2" s="48"/>
      <c r="F2" s="48"/>
      <c r="G2" s="48"/>
      <c r="H2" s="48"/>
      <c r="I2" s="49"/>
      <c r="J2" s="48"/>
    </row>
    <row r="3" spans="1:10">
      <c r="B3" s="50" t="s">
        <v>110</v>
      </c>
    </row>
    <row r="4" spans="1:10" ht="23.4" customHeight="1">
      <c r="E4" s="50"/>
      <c r="H4" s="499" t="str">
        <f>はじめに入力!C3&amp;'※印刷・修正しない（集計シート）'!C22&amp;"年４月１日"</f>
        <v>令和７年４月１日</v>
      </c>
      <c r="I4" s="499"/>
      <c r="J4" s="499"/>
    </row>
    <row r="5" spans="1:10" ht="34.799999999999997" customHeight="1">
      <c r="E5" s="51" t="s">
        <v>16</v>
      </c>
      <c r="F5" s="500">
        <f>はじめに入力!C6</f>
        <v>0</v>
      </c>
      <c r="G5" s="501"/>
      <c r="H5" s="501"/>
      <c r="I5" s="501"/>
      <c r="J5" s="501"/>
    </row>
    <row r="6" spans="1:10" ht="47.4" customHeight="1">
      <c r="E6" s="51" t="s">
        <v>113</v>
      </c>
      <c r="F6" s="502" t="str">
        <f>はじめに入力!C12&amp;CHAR(10)&amp;IF(はじめに入力!C13="","",はじめに入力!C13)</f>
        <v xml:space="preserve">
</v>
      </c>
      <c r="G6" s="503"/>
      <c r="H6" s="503"/>
      <c r="I6" s="503"/>
      <c r="J6" s="503"/>
    </row>
    <row r="7" spans="1:10" ht="37.799999999999997" customHeight="1">
      <c r="E7" s="51" t="s">
        <v>114</v>
      </c>
      <c r="F7" s="506" t="str">
        <f>IF(はじめに入力!C11="","",はじめに入力!C11)</f>
        <v/>
      </c>
      <c r="G7" s="506"/>
      <c r="H7" s="506"/>
      <c r="I7" s="506"/>
      <c r="J7" s="52" t="s">
        <v>10</v>
      </c>
    </row>
    <row r="8" spans="1:10" s="53" customFormat="1" ht="16.8" customHeight="1">
      <c r="E8" s="507" t="str">
        <f>"（"&amp;(はじめに入力!C3&amp;'※印刷・修正しない（集計シート）'!C22&amp;"年度会長）")</f>
        <v>（令和７年度会長）</v>
      </c>
      <c r="F8" s="507"/>
      <c r="G8" s="507"/>
      <c r="H8" s="507"/>
      <c r="I8" s="54"/>
      <c r="J8" s="55"/>
    </row>
    <row r="9" spans="1:10">
      <c r="E9" s="504" t="s">
        <v>282</v>
      </c>
      <c r="F9" s="505"/>
      <c r="G9" s="505"/>
      <c r="H9" s="505"/>
      <c r="I9" s="505"/>
      <c r="J9" s="505"/>
    </row>
    <row r="10" spans="1:10">
      <c r="E10" s="46"/>
      <c r="F10" s="56"/>
      <c r="G10" s="56"/>
      <c r="H10" s="56"/>
      <c r="I10" s="56"/>
      <c r="J10" s="56"/>
    </row>
    <row r="11" spans="1:10" ht="21.6" customHeight="1">
      <c r="B11" s="496" t="str">
        <f>はじめに入力!C3&amp;'※印刷・修正しない（集計シート）'!C22&amp;"年度"&amp;"老人クラブ事業補助金交付申請書"</f>
        <v>令和７年度老人クラブ事業補助金交付申請書</v>
      </c>
      <c r="C11" s="496"/>
      <c r="D11" s="496"/>
      <c r="E11" s="496"/>
      <c r="F11" s="496"/>
      <c r="G11" s="496"/>
      <c r="H11" s="496"/>
      <c r="I11" s="496"/>
      <c r="J11" s="496"/>
    </row>
    <row r="13" spans="1:10">
      <c r="B13" s="497" t="s">
        <v>276</v>
      </c>
      <c r="C13" s="497"/>
      <c r="D13" s="497"/>
      <c r="E13" s="497"/>
      <c r="F13" s="497"/>
      <c r="G13" s="497"/>
      <c r="H13" s="497"/>
      <c r="I13" s="497"/>
      <c r="J13" s="497"/>
    </row>
    <row r="14" spans="1:10">
      <c r="A14" s="47" t="s">
        <v>111</v>
      </c>
      <c r="B14" s="498"/>
      <c r="C14" s="498"/>
      <c r="D14" s="498"/>
      <c r="E14" s="498"/>
      <c r="F14" s="498"/>
      <c r="G14" s="498"/>
      <c r="H14" s="498"/>
      <c r="I14" s="498"/>
      <c r="J14" s="498"/>
    </row>
    <row r="15" spans="1:10" ht="28.8" customHeight="1" thickBot="1">
      <c r="B15" s="499" t="s">
        <v>112</v>
      </c>
      <c r="C15" s="499"/>
      <c r="D15" s="499"/>
      <c r="E15" s="499"/>
      <c r="F15" s="499"/>
      <c r="G15" s="499"/>
      <c r="H15" s="499"/>
      <c r="I15" s="499"/>
      <c r="J15" s="499"/>
    </row>
    <row r="16" spans="1:10" ht="47.4" customHeight="1" thickBot="1">
      <c r="A16" s="58" t="s">
        <v>116</v>
      </c>
      <c r="B16" s="67" t="s">
        <v>125</v>
      </c>
      <c r="C16" s="473" t="s">
        <v>117</v>
      </c>
      <c r="D16" s="473"/>
      <c r="E16" s="473"/>
      <c r="F16" s="473"/>
      <c r="G16" s="473"/>
      <c r="H16" s="473"/>
      <c r="I16" s="473"/>
      <c r="J16" s="473"/>
    </row>
    <row r="17" spans="1:10" ht="47.4" customHeight="1" thickBot="1">
      <c r="A17" s="59" t="s">
        <v>118</v>
      </c>
      <c r="B17" s="61" t="s">
        <v>126</v>
      </c>
      <c r="C17" s="481" t="s">
        <v>127</v>
      </c>
      <c r="D17" s="481"/>
      <c r="E17" s="482" t="str">
        <f>DBCS(TEXT(様式７ー予算書!G6,"＃,＃＃０"))</f>
        <v>０</v>
      </c>
      <c r="F17" s="482"/>
      <c r="G17" s="482"/>
      <c r="H17" s="482"/>
      <c r="I17" s="63" t="s">
        <v>128</v>
      </c>
      <c r="J17" s="64"/>
    </row>
    <row r="18" spans="1:10" ht="47.4" customHeight="1" thickBot="1">
      <c r="A18" s="59" t="s">
        <v>119</v>
      </c>
      <c r="B18" s="66" t="s">
        <v>119</v>
      </c>
      <c r="C18" s="483">
        <f>はじめに入力!C7</f>
        <v>0</v>
      </c>
      <c r="D18" s="483"/>
      <c r="E18" s="483"/>
      <c r="F18" s="483"/>
      <c r="G18" s="483"/>
      <c r="H18" s="483"/>
      <c r="I18" s="483"/>
      <c r="J18" s="484"/>
    </row>
    <row r="19" spans="1:10" ht="28.2" customHeight="1">
      <c r="A19" s="477" t="s">
        <v>120</v>
      </c>
      <c r="B19" s="485" t="s">
        <v>129</v>
      </c>
      <c r="C19" s="486" t="s">
        <v>130</v>
      </c>
      <c r="D19" s="486"/>
      <c r="E19" s="487" t="str">
        <f>はじめに入力!C3&amp;'※印刷・修正しない（集計シート）'!C22&amp;"年４月１日"</f>
        <v>令和７年４月１日</v>
      </c>
      <c r="F19" s="487"/>
      <c r="G19" s="487"/>
      <c r="H19" s="487"/>
      <c r="I19" s="487"/>
      <c r="J19" s="57"/>
    </row>
    <row r="20" spans="1:10" ht="19.8" customHeight="1" thickBot="1">
      <c r="A20" s="478"/>
      <c r="B20" s="485"/>
      <c r="C20" s="486" t="s">
        <v>131</v>
      </c>
      <c r="D20" s="486"/>
      <c r="E20" s="487" t="str">
        <f>はじめに入力!C3&amp;'※印刷・修正しない（集計シート）'!C23&amp;"年３月３１日"</f>
        <v>令和８年３月３１日</v>
      </c>
      <c r="F20" s="487"/>
      <c r="G20" s="487"/>
      <c r="H20" s="487"/>
      <c r="I20" s="487"/>
      <c r="J20" s="57"/>
    </row>
    <row r="21" spans="1:10" ht="34.200000000000003" customHeight="1">
      <c r="A21" s="479" t="s">
        <v>121</v>
      </c>
      <c r="B21" s="491" t="s">
        <v>132</v>
      </c>
      <c r="C21" s="474" t="s">
        <v>122</v>
      </c>
      <c r="D21" s="475"/>
      <c r="E21" s="475"/>
      <c r="F21" s="475"/>
      <c r="G21" s="475"/>
      <c r="H21" s="475"/>
      <c r="I21" s="475"/>
      <c r="J21" s="476"/>
    </row>
    <row r="22" spans="1:10" ht="47.4" customHeight="1" thickBot="1">
      <c r="A22" s="480"/>
      <c r="B22" s="492"/>
      <c r="C22" s="488" t="s">
        <v>123</v>
      </c>
      <c r="D22" s="489"/>
      <c r="E22" s="489"/>
      <c r="F22" s="489"/>
      <c r="G22" s="489"/>
      <c r="H22" s="489"/>
      <c r="I22" s="489"/>
      <c r="J22" s="490"/>
    </row>
    <row r="23" spans="1:10" ht="47.4" customHeight="1" thickBot="1">
      <c r="A23" s="60" t="s">
        <v>124</v>
      </c>
      <c r="B23" s="62" t="s">
        <v>133</v>
      </c>
      <c r="C23" s="493" t="s">
        <v>134</v>
      </c>
      <c r="D23" s="494"/>
      <c r="E23" s="494"/>
      <c r="F23" s="494"/>
      <c r="G23" s="494"/>
      <c r="H23" s="494"/>
      <c r="I23" s="494"/>
      <c r="J23" s="495"/>
    </row>
    <row r="24" spans="1:10" ht="15" thickBot="1">
      <c r="B24" s="47" t="s">
        <v>135</v>
      </c>
    </row>
  </sheetData>
  <mergeCells count="26">
    <mergeCell ref="H4:J4"/>
    <mergeCell ref="C23:J23"/>
    <mergeCell ref="B11:J11"/>
    <mergeCell ref="B13:J14"/>
    <mergeCell ref="B15:J15"/>
    <mergeCell ref="F5:J5"/>
    <mergeCell ref="F6:J6"/>
    <mergeCell ref="E9:J9"/>
    <mergeCell ref="F7:I7"/>
    <mergeCell ref="E8:H8"/>
    <mergeCell ref="I1:J1"/>
    <mergeCell ref="G1:H1"/>
    <mergeCell ref="C16:J16"/>
    <mergeCell ref="C21:J21"/>
    <mergeCell ref="A19:A20"/>
    <mergeCell ref="A21:A22"/>
    <mergeCell ref="C17:D17"/>
    <mergeCell ref="E17:H17"/>
    <mergeCell ref="C18:J18"/>
    <mergeCell ref="B19:B20"/>
    <mergeCell ref="C19:D19"/>
    <mergeCell ref="E19:I19"/>
    <mergeCell ref="C20:D20"/>
    <mergeCell ref="E20:I20"/>
    <mergeCell ref="C22:J22"/>
    <mergeCell ref="B21: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9577-E553-474B-A316-0482585B20AE}">
  <sheetPr>
    <pageSetUpPr fitToPage="1"/>
  </sheetPr>
  <dimension ref="A1:L28"/>
  <sheetViews>
    <sheetView workbookViewId="0">
      <selection activeCell="C16" sqref="C16:K16"/>
    </sheetView>
  </sheetViews>
  <sheetFormatPr defaultRowHeight="18"/>
  <cols>
    <col min="1" max="1" width="4" style="78" customWidth="1"/>
    <col min="2" max="2" width="16.3984375" style="78" customWidth="1"/>
    <col min="3" max="3" width="17.59765625" style="78" customWidth="1"/>
    <col min="4" max="4" width="12.5" style="78" customWidth="1"/>
    <col min="5" max="6" width="4.3984375" style="78" customWidth="1"/>
    <col min="7" max="7" width="5.09765625" style="78" customWidth="1"/>
    <col min="8" max="8" width="2" style="78" customWidth="1"/>
    <col min="9" max="9" width="3.69921875" style="78" customWidth="1"/>
    <col min="10" max="10" width="5.19921875" style="78" customWidth="1"/>
    <col min="11" max="11" width="4.3984375" style="78" customWidth="1"/>
  </cols>
  <sheetData>
    <row r="1" spans="1:12">
      <c r="A1" s="78" t="s">
        <v>218</v>
      </c>
    </row>
    <row r="2" spans="1:12" ht="19.2">
      <c r="A2" s="528" t="s">
        <v>169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</row>
    <row r="3" spans="1:12" ht="7.2" customHeight="1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</row>
    <row r="4" spans="1:12" ht="26.4" customHeight="1">
      <c r="A4" s="530"/>
      <c r="B4" s="531"/>
      <c r="C4" s="531"/>
      <c r="D4" s="531"/>
      <c r="E4" s="531"/>
      <c r="F4" s="531"/>
      <c r="G4" s="531"/>
      <c r="H4" s="531"/>
      <c r="I4" s="531"/>
      <c r="J4" s="531"/>
      <c r="K4" s="532"/>
    </row>
    <row r="5" spans="1:12">
      <c r="A5" s="533" t="s">
        <v>170</v>
      </c>
      <c r="B5" s="534"/>
      <c r="C5" s="534"/>
      <c r="D5" s="534"/>
      <c r="E5" s="534"/>
      <c r="F5" s="534"/>
      <c r="G5" s="534"/>
      <c r="H5" s="534"/>
      <c r="I5" s="534"/>
      <c r="J5" s="534"/>
      <c r="K5" s="535"/>
    </row>
    <row r="6" spans="1:12" ht="26.4" customHeight="1">
      <c r="A6" s="86"/>
      <c r="B6" s="87"/>
      <c r="C6" s="88" t="s">
        <v>16</v>
      </c>
      <c r="D6" s="536">
        <f>はじめに入力!C6</f>
        <v>0</v>
      </c>
      <c r="E6" s="537"/>
      <c r="F6" s="537"/>
      <c r="G6" s="537"/>
      <c r="H6" s="537"/>
      <c r="I6" s="537"/>
      <c r="J6" s="537"/>
      <c r="K6" s="538"/>
    </row>
    <row r="7" spans="1:12" ht="45" customHeight="1">
      <c r="A7" s="89"/>
      <c r="B7" s="90"/>
      <c r="C7" s="88" t="s">
        <v>193</v>
      </c>
      <c r="D7" s="551" t="str">
        <f>はじめに入力!C12&amp;"　"&amp;IF(はじめに入力!C13="","",はじめに入力!C13)</f>
        <v>　</v>
      </c>
      <c r="E7" s="551"/>
      <c r="F7" s="551"/>
      <c r="G7" s="551"/>
      <c r="H7" s="551"/>
      <c r="I7" s="551"/>
      <c r="J7" s="551"/>
      <c r="K7" s="552"/>
    </row>
    <row r="8" spans="1:12" ht="26.4" customHeight="1">
      <c r="A8" s="86"/>
      <c r="B8" s="87"/>
      <c r="C8" s="88" t="s">
        <v>114</v>
      </c>
      <c r="D8" s="539" t="str">
        <f>IF(はじめに入力!C11="","",はじめに入力!C11)</f>
        <v/>
      </c>
      <c r="E8" s="537"/>
      <c r="F8" s="537"/>
      <c r="G8" s="537"/>
      <c r="H8" s="537"/>
      <c r="I8" s="537"/>
      <c r="J8" s="537"/>
      <c r="K8" s="538"/>
    </row>
    <row r="9" spans="1:12" ht="25.2" customHeight="1">
      <c r="A9" s="86"/>
      <c r="B9" s="87"/>
      <c r="C9" s="91" t="str">
        <f>"（"&amp;(はじめに入力!C3&amp;'※印刷・修正しない（集計シート）'!C22&amp;"年度会長）")</f>
        <v>（令和７年度会長）</v>
      </c>
      <c r="D9" s="90"/>
      <c r="E9" s="90"/>
      <c r="F9" s="90"/>
      <c r="G9" s="90"/>
      <c r="H9" s="90"/>
      <c r="I9" s="90"/>
      <c r="J9" s="90"/>
      <c r="K9" s="93"/>
    </row>
    <row r="10" spans="1:12" ht="17.399999999999999" customHeight="1">
      <c r="A10" s="562" t="s">
        <v>197</v>
      </c>
      <c r="B10" s="536"/>
      <c r="C10" s="536"/>
      <c r="D10" s="536"/>
      <c r="E10" s="536"/>
      <c r="F10" s="536"/>
      <c r="G10" s="536"/>
      <c r="H10" s="536"/>
      <c r="I10" s="536"/>
      <c r="J10" s="536"/>
      <c r="K10" s="563"/>
    </row>
    <row r="11" spans="1:12" ht="40.200000000000003" customHeight="1">
      <c r="A11" s="508" t="s">
        <v>171</v>
      </c>
      <c r="B11" s="508"/>
      <c r="C11" s="509" t="str">
        <f>"金"&amp;DBCS(TEXT(様式７ー予算書!G6,"＃,＃＃０"))&amp;"円"</f>
        <v>金０円</v>
      </c>
      <c r="D11" s="510"/>
      <c r="E11" s="510"/>
      <c r="F11" s="510"/>
      <c r="G11" s="510"/>
      <c r="H11" s="510"/>
      <c r="I11" s="510"/>
      <c r="J11" s="510"/>
      <c r="K11" s="511"/>
    </row>
    <row r="12" spans="1:12" ht="32.4" customHeight="1">
      <c r="A12" s="508" t="s">
        <v>172</v>
      </c>
      <c r="B12" s="508"/>
      <c r="C12" s="512" t="s">
        <v>192</v>
      </c>
      <c r="D12" s="513"/>
      <c r="E12" s="513"/>
      <c r="F12" s="513"/>
      <c r="G12" s="513"/>
      <c r="H12" s="513"/>
      <c r="I12" s="513"/>
      <c r="J12" s="513"/>
      <c r="K12" s="514"/>
    </row>
    <row r="13" spans="1:12" ht="25.2" customHeight="1">
      <c r="A13" s="515" t="s">
        <v>173</v>
      </c>
      <c r="B13" s="515"/>
      <c r="C13" s="516" t="str">
        <f>はじめに入力!C3&amp;'※印刷・修正しない（集計シート）'!C22&amp;"年４月１日"</f>
        <v>令和７年４月１日</v>
      </c>
      <c r="D13" s="517"/>
      <c r="E13" s="77" t="s">
        <v>174</v>
      </c>
      <c r="F13" s="161" t="str">
        <f>'※印刷・修正しない（集計シート）'!C22</f>
        <v>７</v>
      </c>
      <c r="G13" s="574" t="s">
        <v>175</v>
      </c>
      <c r="H13" s="575"/>
      <c r="I13" s="574"/>
      <c r="J13" s="575"/>
      <c r="K13" s="92" t="s">
        <v>176</v>
      </c>
    </row>
    <row r="14" spans="1:12" ht="21" customHeight="1">
      <c r="A14" s="540" t="s">
        <v>177</v>
      </c>
      <c r="B14" s="540"/>
      <c r="C14" s="541" t="s">
        <v>250</v>
      </c>
      <c r="D14" s="542"/>
      <c r="E14" s="107" t="s">
        <v>174</v>
      </c>
      <c r="F14" s="108"/>
      <c r="G14" s="543" t="s">
        <v>175</v>
      </c>
      <c r="H14" s="544"/>
      <c r="I14" s="543"/>
      <c r="J14" s="544"/>
      <c r="K14" s="109" t="s">
        <v>178</v>
      </c>
      <c r="L14" s="110"/>
    </row>
    <row r="15" spans="1:12" ht="33.6" customHeight="1">
      <c r="A15" s="508" t="s">
        <v>179</v>
      </c>
      <c r="B15" s="508"/>
      <c r="C15" s="573" t="str">
        <f>DBCS(TEXT(様式７ー予算書!G6,"＃,＃＃０"))&amp;"円"</f>
        <v>０円</v>
      </c>
      <c r="D15" s="573"/>
      <c r="E15" s="573"/>
      <c r="F15" s="573"/>
      <c r="G15" s="573"/>
      <c r="H15" s="573"/>
      <c r="I15" s="573"/>
      <c r="J15" s="573"/>
      <c r="K15" s="573"/>
    </row>
    <row r="16" spans="1:12" ht="36" customHeight="1">
      <c r="A16" s="576" t="s">
        <v>180</v>
      </c>
      <c r="B16" s="508"/>
      <c r="C16" s="573" t="s">
        <v>194</v>
      </c>
      <c r="D16" s="573"/>
      <c r="E16" s="573"/>
      <c r="F16" s="573"/>
      <c r="G16" s="573"/>
      <c r="H16" s="573"/>
      <c r="I16" s="573"/>
      <c r="J16" s="573"/>
      <c r="K16" s="573"/>
    </row>
    <row r="17" spans="1:11" ht="40.799999999999997" customHeight="1">
      <c r="A17" s="508" t="s">
        <v>181</v>
      </c>
      <c r="B17" s="508"/>
      <c r="C17" s="525" t="s">
        <v>196</v>
      </c>
      <c r="D17" s="526"/>
      <c r="E17" s="526"/>
      <c r="F17" s="526"/>
      <c r="G17" s="526"/>
      <c r="H17" s="526"/>
      <c r="I17" s="526"/>
      <c r="J17" s="526"/>
      <c r="K17" s="527"/>
    </row>
    <row r="19" spans="1:11" ht="39" customHeight="1">
      <c r="A19" s="545" t="s">
        <v>182</v>
      </c>
      <c r="B19" s="564" t="s">
        <v>183</v>
      </c>
      <c r="C19" s="564"/>
      <c r="D19" s="564"/>
      <c r="E19" s="564"/>
      <c r="F19" s="564"/>
      <c r="G19" s="564"/>
      <c r="H19" s="564"/>
      <c r="I19" s="564"/>
      <c r="J19" s="564"/>
      <c r="K19" s="564"/>
    </row>
    <row r="20" spans="1:11" ht="18" customHeight="1">
      <c r="A20" s="545"/>
      <c r="B20" s="508" t="s">
        <v>184</v>
      </c>
      <c r="C20" s="565"/>
      <c r="D20" s="79"/>
      <c r="E20" s="554"/>
      <c r="F20" s="568"/>
      <c r="G20" s="568"/>
      <c r="H20" s="568"/>
      <c r="I20" s="568"/>
      <c r="J20" s="80"/>
      <c r="K20" s="95"/>
    </row>
    <row r="21" spans="1:11">
      <c r="A21" s="545"/>
      <c r="B21" s="508"/>
      <c r="C21" s="566"/>
      <c r="D21" s="153" t="s">
        <v>185</v>
      </c>
      <c r="E21" s="569"/>
      <c r="F21" s="569"/>
      <c r="G21" s="569"/>
      <c r="H21" s="569"/>
      <c r="I21" s="569"/>
      <c r="J21" s="571" t="s">
        <v>186</v>
      </c>
      <c r="K21" s="572"/>
    </row>
    <row r="22" spans="1:11" ht="18.600000000000001" customHeight="1">
      <c r="A22" s="545"/>
      <c r="B22" s="508"/>
      <c r="C22" s="567"/>
      <c r="D22" s="81"/>
      <c r="E22" s="570"/>
      <c r="F22" s="570"/>
      <c r="G22" s="570"/>
      <c r="H22" s="570"/>
      <c r="I22" s="570"/>
      <c r="J22" s="82"/>
      <c r="K22" s="96"/>
    </row>
    <row r="23" spans="1:11">
      <c r="A23" s="545"/>
      <c r="B23" s="508" t="s">
        <v>187</v>
      </c>
      <c r="C23" s="83"/>
      <c r="D23" s="546" t="s">
        <v>195</v>
      </c>
      <c r="E23" s="553"/>
      <c r="F23" s="554"/>
      <c r="G23" s="554"/>
      <c r="H23" s="554"/>
      <c r="I23" s="554"/>
      <c r="J23" s="554"/>
      <c r="K23" s="555"/>
    </row>
    <row r="24" spans="1:11">
      <c r="A24" s="545"/>
      <c r="B24" s="508"/>
      <c r="C24" s="154" t="s">
        <v>188</v>
      </c>
      <c r="D24" s="547"/>
      <c r="E24" s="556"/>
      <c r="F24" s="557"/>
      <c r="G24" s="557"/>
      <c r="H24" s="557"/>
      <c r="I24" s="557"/>
      <c r="J24" s="557"/>
      <c r="K24" s="558"/>
    </row>
    <row r="25" spans="1:11">
      <c r="A25" s="545"/>
      <c r="B25" s="508"/>
      <c r="C25" s="84"/>
      <c r="D25" s="547"/>
      <c r="E25" s="559"/>
      <c r="F25" s="560"/>
      <c r="G25" s="560"/>
      <c r="H25" s="560"/>
      <c r="I25" s="560"/>
      <c r="J25" s="560"/>
      <c r="K25" s="561"/>
    </row>
    <row r="26" spans="1:11" ht="23.4" customHeight="1">
      <c r="A26" s="545"/>
      <c r="B26" s="85" t="s">
        <v>189</v>
      </c>
      <c r="C26" s="548"/>
      <c r="D26" s="549"/>
      <c r="E26" s="549"/>
      <c r="F26" s="549"/>
      <c r="G26" s="549"/>
      <c r="H26" s="549"/>
      <c r="I26" s="549"/>
      <c r="J26" s="549"/>
      <c r="K26" s="550"/>
    </row>
    <row r="27" spans="1:11" ht="49.2" customHeight="1">
      <c r="A27" s="545"/>
      <c r="B27" s="97" t="s">
        <v>190</v>
      </c>
      <c r="C27" s="518"/>
      <c r="D27" s="519"/>
      <c r="E27" s="519"/>
      <c r="F27" s="519"/>
      <c r="G27" s="519"/>
      <c r="H27" s="519"/>
      <c r="I27" s="519"/>
      <c r="J27" s="519"/>
      <c r="K27" s="520"/>
    </row>
    <row r="28" spans="1:11">
      <c r="A28" s="521" t="s">
        <v>191</v>
      </c>
      <c r="B28" s="522"/>
      <c r="C28" s="522"/>
      <c r="D28" s="523" t="str">
        <f>IF($J$7="はい","氏名欄と口座名義人欄の団体は同一であると確認","")</f>
        <v/>
      </c>
      <c r="E28" s="524"/>
      <c r="F28" s="524"/>
      <c r="G28" s="524"/>
      <c r="H28" s="524"/>
      <c r="I28" s="94" t="str">
        <f>IF($J$7="はい","済","")</f>
        <v/>
      </c>
      <c r="J28" s="94"/>
      <c r="K28" s="94"/>
    </row>
  </sheetData>
  <mergeCells count="39">
    <mergeCell ref="D7:K7"/>
    <mergeCell ref="E23:K25"/>
    <mergeCell ref="A10:K10"/>
    <mergeCell ref="B19:K19"/>
    <mergeCell ref="B20:B22"/>
    <mergeCell ref="C20:C22"/>
    <mergeCell ref="E20:I22"/>
    <mergeCell ref="J21:K21"/>
    <mergeCell ref="B23:B25"/>
    <mergeCell ref="I14:J14"/>
    <mergeCell ref="A15:B15"/>
    <mergeCell ref="C15:K15"/>
    <mergeCell ref="G13:H13"/>
    <mergeCell ref="I13:J13"/>
    <mergeCell ref="A16:B16"/>
    <mergeCell ref="C16:K16"/>
    <mergeCell ref="C27:K27"/>
    <mergeCell ref="A28:C28"/>
    <mergeCell ref="D28:H28"/>
    <mergeCell ref="C17:K17"/>
    <mergeCell ref="A2:K2"/>
    <mergeCell ref="A3:K3"/>
    <mergeCell ref="A4:K4"/>
    <mergeCell ref="A5:K5"/>
    <mergeCell ref="D6:K6"/>
    <mergeCell ref="D8:K8"/>
    <mergeCell ref="A14:B14"/>
    <mergeCell ref="C14:D14"/>
    <mergeCell ref="G14:H14"/>
    <mergeCell ref="A19:A27"/>
    <mergeCell ref="D23:D25"/>
    <mergeCell ref="C26:K26"/>
    <mergeCell ref="A17:B17"/>
    <mergeCell ref="A11:B11"/>
    <mergeCell ref="C11:K11"/>
    <mergeCell ref="A12:B12"/>
    <mergeCell ref="C12:K12"/>
    <mergeCell ref="A13:B13"/>
    <mergeCell ref="C13:D13"/>
  </mergeCells>
  <phoneticPr fontId="2"/>
  <dataValidations count="3">
    <dataValidation type="list" errorStyle="warning" allowBlank="1" showInputMessage="1" showErrorMessage="1" error="他の種別の場合はこのまま入力してください。" sqref="C24" xr:uid="{70E9FCE7-5219-4440-BB33-0E3E42BB6889}">
      <formula1>"１　普　通,２　当　座,３　貯　蓄"</formula1>
    </dataValidation>
    <dataValidation type="list" errorStyle="warning" allowBlank="1" showInputMessage="1" showErrorMessage="1" error="手入力しますか。" sqref="J21:K21" xr:uid="{D2AD36F8-6AC1-41C6-8AFB-FA28B63A465D}">
      <formula1>"店,支店,所"</formula1>
    </dataValidation>
    <dataValidation type="list" errorStyle="warning" allowBlank="1" showInputMessage="1" showErrorMessage="1" error="手入力しますか。" sqref="D21" xr:uid="{7435F9B3-40D0-4215-B0F7-F04289321FC7}">
      <formula1>"銀行,信用金庫,農業協同組合"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B93A-C54A-468E-8295-B5CC47A5E698}">
  <sheetPr>
    <pageSetUpPr fitToPage="1"/>
  </sheetPr>
  <dimension ref="A1:L45"/>
  <sheetViews>
    <sheetView view="pageBreakPreview" topLeftCell="A31" zoomScaleNormal="100" zoomScaleSheetLayoutView="100" workbookViewId="0">
      <selection activeCell="M2" sqref="M2"/>
    </sheetView>
  </sheetViews>
  <sheetFormatPr defaultRowHeight="18"/>
  <cols>
    <col min="1" max="1" width="4.59765625" customWidth="1"/>
    <col min="2" max="2" width="0.5" customWidth="1"/>
    <col min="3" max="3" width="24" customWidth="1"/>
    <col min="4" max="4" width="22.796875" customWidth="1"/>
    <col min="5" max="5" width="22.296875" customWidth="1"/>
    <col min="6" max="6" width="10.5" customWidth="1"/>
    <col min="7" max="7" width="10.8984375" customWidth="1"/>
  </cols>
  <sheetData>
    <row r="1" spans="1:12" ht="24" customHeight="1">
      <c r="A1" s="364" t="s">
        <v>219</v>
      </c>
      <c r="B1" s="364"/>
      <c r="C1" s="364"/>
      <c r="D1" s="181" t="s">
        <v>8</v>
      </c>
      <c r="E1" s="584">
        <f>はじめに入力!C5</f>
        <v>0</v>
      </c>
      <c r="F1" s="585"/>
      <c r="G1" s="586"/>
    </row>
    <row r="2" spans="1:12" ht="30" customHeight="1">
      <c r="A2" s="99"/>
      <c r="B2" s="99"/>
      <c r="C2" s="99"/>
      <c r="D2" s="181" t="s">
        <v>154</v>
      </c>
      <c r="E2" s="587">
        <f>はじめに入力!C6</f>
        <v>0</v>
      </c>
      <c r="F2" s="588"/>
      <c r="G2" s="589"/>
    </row>
    <row r="3" spans="1:12" ht="26.4" customHeight="1" thickBot="1">
      <c r="A3" s="583" t="s">
        <v>283</v>
      </c>
      <c r="B3" s="583"/>
      <c r="C3" s="583"/>
      <c r="D3" s="583"/>
      <c r="E3" s="583"/>
      <c r="F3" s="583"/>
      <c r="G3" s="583"/>
    </row>
    <row r="4" spans="1:12">
      <c r="A4" s="370" t="s">
        <v>39</v>
      </c>
      <c r="B4" s="373" t="s">
        <v>40</v>
      </c>
      <c r="C4" s="374"/>
      <c r="D4" s="373" t="s">
        <v>41</v>
      </c>
      <c r="E4" s="374"/>
      <c r="F4" s="244" t="s">
        <v>42</v>
      </c>
      <c r="G4" s="244" t="s">
        <v>42</v>
      </c>
      <c r="I4" s="595" t="s">
        <v>300</v>
      </c>
      <c r="J4" s="596"/>
      <c r="K4" s="596"/>
      <c r="L4" s="597"/>
    </row>
    <row r="5" spans="1:12">
      <c r="A5" s="371"/>
      <c r="B5" s="375" t="s">
        <v>43</v>
      </c>
      <c r="C5" s="376"/>
      <c r="D5" s="377" t="s">
        <v>44</v>
      </c>
      <c r="E5" s="378"/>
      <c r="F5" s="203" t="s">
        <v>277</v>
      </c>
      <c r="G5" s="203" t="s">
        <v>46</v>
      </c>
      <c r="I5" s="274"/>
      <c r="J5" s="275"/>
      <c r="K5" s="275"/>
      <c r="L5" s="276"/>
    </row>
    <row r="6" spans="1:12" ht="18.600000000000001" thickBot="1">
      <c r="A6" s="372"/>
      <c r="B6" s="365" t="s">
        <v>47</v>
      </c>
      <c r="C6" s="366"/>
      <c r="D6" s="367"/>
      <c r="E6" s="368"/>
      <c r="F6" s="249" t="s">
        <v>48</v>
      </c>
      <c r="G6" s="249" t="s">
        <v>48</v>
      </c>
      <c r="I6" s="274"/>
      <c r="J6" s="275"/>
      <c r="K6" s="275"/>
      <c r="L6" s="276"/>
    </row>
    <row r="7" spans="1:12" ht="18.600000000000001" customHeight="1">
      <c r="A7" s="304" t="s">
        <v>49</v>
      </c>
      <c r="B7" s="305"/>
      <c r="C7" s="305"/>
      <c r="D7" s="313" t="s">
        <v>50</v>
      </c>
      <c r="E7" s="360"/>
      <c r="F7" s="315"/>
      <c r="G7" s="315"/>
      <c r="H7" s="113"/>
      <c r="I7" s="274"/>
      <c r="J7" s="275"/>
      <c r="K7" s="275"/>
      <c r="L7" s="276"/>
    </row>
    <row r="8" spans="1:12" ht="18.600000000000001" customHeight="1">
      <c r="A8" s="307"/>
      <c r="B8" s="308"/>
      <c r="C8" s="308"/>
      <c r="D8" s="317" t="s">
        <v>275</v>
      </c>
      <c r="E8" s="357"/>
      <c r="F8" s="290"/>
      <c r="G8" s="290"/>
      <c r="H8" s="113"/>
      <c r="I8" s="274"/>
      <c r="J8" s="275"/>
      <c r="K8" s="275"/>
      <c r="L8" s="276"/>
    </row>
    <row r="9" spans="1:12" ht="18.600000000000001" customHeight="1" thickBot="1">
      <c r="A9" s="310"/>
      <c r="B9" s="311"/>
      <c r="C9" s="311"/>
      <c r="D9" s="319" t="s">
        <v>262</v>
      </c>
      <c r="E9" s="582"/>
      <c r="F9" s="316"/>
      <c r="G9" s="316"/>
      <c r="H9" s="113"/>
      <c r="I9" s="274"/>
      <c r="J9" s="275"/>
      <c r="K9" s="275"/>
      <c r="L9" s="276"/>
    </row>
    <row r="10" spans="1:12" ht="18.600000000000001" customHeight="1">
      <c r="A10" s="304" t="s">
        <v>51</v>
      </c>
      <c r="B10" s="305"/>
      <c r="C10" s="305"/>
      <c r="D10" s="313" t="s">
        <v>255</v>
      </c>
      <c r="E10" s="360"/>
      <c r="F10" s="315"/>
      <c r="G10" s="315"/>
      <c r="H10" s="113"/>
      <c r="I10" s="274"/>
      <c r="J10" s="275"/>
      <c r="K10" s="275"/>
      <c r="L10" s="276"/>
    </row>
    <row r="11" spans="1:12" ht="18.600000000000001" customHeight="1">
      <c r="A11" s="307"/>
      <c r="B11" s="308"/>
      <c r="C11" s="308"/>
      <c r="D11" s="317" t="s">
        <v>256</v>
      </c>
      <c r="E11" s="357"/>
      <c r="F11" s="290"/>
      <c r="G11" s="290"/>
      <c r="H11" s="113"/>
      <c r="I11" s="274"/>
      <c r="J11" s="275"/>
      <c r="K11" s="275"/>
      <c r="L11" s="276"/>
    </row>
    <row r="12" spans="1:12" ht="18.600000000000001" customHeight="1" thickBot="1">
      <c r="A12" s="310"/>
      <c r="B12" s="311"/>
      <c r="C12" s="311"/>
      <c r="D12" s="319" t="s">
        <v>262</v>
      </c>
      <c r="E12" s="582"/>
      <c r="F12" s="316"/>
      <c r="G12" s="316"/>
      <c r="H12" s="113"/>
      <c r="I12" s="598" t="s">
        <v>301</v>
      </c>
      <c r="J12" s="599"/>
      <c r="K12" s="599"/>
      <c r="L12" s="600"/>
    </row>
    <row r="13" spans="1:12" ht="18.600000000000001" customHeight="1">
      <c r="A13" s="304" t="s">
        <v>54</v>
      </c>
      <c r="B13" s="305"/>
      <c r="C13" s="305"/>
      <c r="D13" s="313" t="s">
        <v>52</v>
      </c>
      <c r="E13" s="360"/>
      <c r="F13" s="315"/>
      <c r="G13" s="315"/>
      <c r="H13" s="113"/>
      <c r="I13" s="601"/>
      <c r="J13" s="602"/>
      <c r="K13" s="602"/>
      <c r="L13" s="603"/>
    </row>
    <row r="14" spans="1:12" ht="18.600000000000001" customHeight="1">
      <c r="A14" s="307"/>
      <c r="B14" s="308"/>
      <c r="C14" s="308"/>
      <c r="D14" s="317" t="s">
        <v>53</v>
      </c>
      <c r="E14" s="357"/>
      <c r="F14" s="290"/>
      <c r="G14" s="290"/>
      <c r="H14" s="113"/>
    </row>
    <row r="15" spans="1:12" ht="18.600000000000001" customHeight="1" thickBot="1">
      <c r="A15" s="310"/>
      <c r="B15" s="311"/>
      <c r="C15" s="311"/>
      <c r="D15" s="319" t="s">
        <v>262</v>
      </c>
      <c r="E15" s="582"/>
      <c r="F15" s="316"/>
      <c r="G15" s="316"/>
      <c r="H15" s="113"/>
    </row>
    <row r="16" spans="1:12" ht="18" customHeight="1">
      <c r="A16" s="338" t="s">
        <v>55</v>
      </c>
      <c r="B16" s="329" t="s">
        <v>56</v>
      </c>
      <c r="C16" s="330"/>
      <c r="D16" s="317" t="s">
        <v>57</v>
      </c>
      <c r="E16" s="318"/>
      <c r="F16" s="577"/>
      <c r="G16" s="577"/>
      <c r="H16" s="113"/>
    </row>
    <row r="17" spans="1:8">
      <c r="A17" s="338"/>
      <c r="B17" s="329" t="s">
        <v>58</v>
      </c>
      <c r="C17" s="330"/>
      <c r="D17" s="317" t="s">
        <v>59</v>
      </c>
      <c r="E17" s="318"/>
      <c r="F17" s="577"/>
      <c r="G17" s="577"/>
      <c r="H17" s="113"/>
    </row>
    <row r="18" spans="1:8" ht="18" customHeight="1">
      <c r="A18" s="338"/>
      <c r="B18" s="329" t="s">
        <v>60</v>
      </c>
      <c r="C18" s="330"/>
      <c r="D18" s="317" t="s">
        <v>61</v>
      </c>
      <c r="E18" s="318"/>
      <c r="F18" s="577"/>
      <c r="G18" s="577"/>
      <c r="H18" s="113"/>
    </row>
    <row r="19" spans="1:8" ht="18" customHeight="1">
      <c r="A19" s="338"/>
      <c r="B19" s="331"/>
      <c r="C19" s="332"/>
      <c r="D19" s="317" t="s">
        <v>251</v>
      </c>
      <c r="E19" s="318"/>
      <c r="F19" s="577"/>
      <c r="G19" s="577"/>
      <c r="H19" s="113"/>
    </row>
    <row r="20" spans="1:8" ht="20.399999999999999" customHeight="1">
      <c r="A20" s="338"/>
      <c r="B20" s="331"/>
      <c r="C20" s="332"/>
      <c r="D20" s="317" t="s">
        <v>62</v>
      </c>
      <c r="E20" s="318"/>
      <c r="F20" s="577"/>
      <c r="G20" s="577"/>
      <c r="H20" s="113"/>
    </row>
    <row r="21" spans="1:8" ht="20.399999999999999" thickBot="1">
      <c r="A21" s="338"/>
      <c r="B21" s="333"/>
      <c r="C21" s="334"/>
      <c r="D21" s="335" t="s">
        <v>274</v>
      </c>
      <c r="E21" s="336"/>
      <c r="F21" s="578"/>
      <c r="G21" s="578"/>
      <c r="H21" s="113"/>
    </row>
    <row r="22" spans="1:8" ht="18.600000000000001" thickTop="1">
      <c r="A22" s="338"/>
      <c r="B22" s="343" t="s">
        <v>63</v>
      </c>
      <c r="C22" s="344"/>
      <c r="D22" s="351" t="s">
        <v>64</v>
      </c>
      <c r="E22" s="352"/>
      <c r="F22" s="579"/>
      <c r="G22" s="579"/>
      <c r="H22" s="113"/>
    </row>
    <row r="23" spans="1:8">
      <c r="A23" s="338"/>
      <c r="B23" s="329" t="s">
        <v>65</v>
      </c>
      <c r="C23" s="330"/>
      <c r="D23" s="317" t="s">
        <v>66</v>
      </c>
      <c r="E23" s="318"/>
      <c r="F23" s="580"/>
      <c r="G23" s="580"/>
      <c r="H23" s="113"/>
    </row>
    <row r="24" spans="1:8" ht="18" customHeight="1">
      <c r="A24" s="338"/>
      <c r="B24" s="329" t="s">
        <v>67</v>
      </c>
      <c r="C24" s="330"/>
      <c r="D24" s="317" t="s">
        <v>252</v>
      </c>
      <c r="E24" s="318"/>
      <c r="F24" s="580"/>
      <c r="G24" s="580"/>
      <c r="H24" s="113"/>
    </row>
    <row r="25" spans="1:8" ht="22.8" customHeight="1" thickBot="1">
      <c r="A25" s="338"/>
      <c r="B25" s="333"/>
      <c r="C25" s="334"/>
      <c r="D25" s="335" t="s">
        <v>68</v>
      </c>
      <c r="E25" s="336"/>
      <c r="F25" s="581"/>
      <c r="G25" s="581"/>
      <c r="H25" s="113"/>
    </row>
    <row r="26" spans="1:8" ht="18.600000000000001" thickTop="1">
      <c r="A26" s="338"/>
      <c r="B26" s="343" t="s">
        <v>69</v>
      </c>
      <c r="C26" s="344"/>
      <c r="D26" s="351"/>
      <c r="E26" s="352"/>
      <c r="F26" s="579"/>
      <c r="G26" s="579"/>
      <c r="H26" s="113"/>
    </row>
    <row r="27" spans="1:8" ht="18.600000000000001" thickBot="1">
      <c r="A27" s="338"/>
      <c r="B27" s="291" t="s">
        <v>263</v>
      </c>
      <c r="C27" s="292"/>
      <c r="D27" s="317"/>
      <c r="E27" s="318"/>
      <c r="F27" s="580"/>
      <c r="G27" s="580"/>
      <c r="H27" s="113"/>
    </row>
    <row r="28" spans="1:8" ht="18.600000000000001" customHeight="1" thickTop="1">
      <c r="A28" s="337" t="s">
        <v>249</v>
      </c>
      <c r="B28" s="339" t="s">
        <v>60</v>
      </c>
      <c r="C28" s="340"/>
      <c r="D28" s="341" t="s">
        <v>70</v>
      </c>
      <c r="E28" s="342"/>
      <c r="F28" s="590"/>
      <c r="G28" s="590"/>
      <c r="H28" s="113"/>
    </row>
    <row r="29" spans="1:8" ht="18" customHeight="1">
      <c r="A29" s="338"/>
      <c r="B29" s="329" t="s">
        <v>58</v>
      </c>
      <c r="C29" s="330"/>
      <c r="D29" s="317" t="s">
        <v>71</v>
      </c>
      <c r="E29" s="318"/>
      <c r="F29" s="580"/>
      <c r="G29" s="580"/>
      <c r="H29" s="113"/>
    </row>
    <row r="30" spans="1:8" ht="18" customHeight="1">
      <c r="A30" s="338"/>
      <c r="B30" s="329" t="s">
        <v>56</v>
      </c>
      <c r="C30" s="330"/>
      <c r="D30" s="317" t="s">
        <v>72</v>
      </c>
      <c r="E30" s="318"/>
      <c r="F30" s="580"/>
      <c r="G30" s="580"/>
      <c r="H30" s="113"/>
    </row>
    <row r="31" spans="1:8" ht="21" customHeight="1">
      <c r="A31" s="338"/>
      <c r="B31" s="331"/>
      <c r="C31" s="332"/>
      <c r="D31" s="317" t="s">
        <v>73</v>
      </c>
      <c r="E31" s="318"/>
      <c r="F31" s="580"/>
      <c r="G31" s="580"/>
      <c r="H31" s="113"/>
    </row>
    <row r="32" spans="1:8" ht="20.399999999999999" thickBot="1">
      <c r="A32" s="338"/>
      <c r="B32" s="333"/>
      <c r="C32" s="334"/>
      <c r="D32" s="335" t="s">
        <v>261</v>
      </c>
      <c r="E32" s="336"/>
      <c r="F32" s="581"/>
      <c r="G32" s="581"/>
      <c r="H32" s="113"/>
    </row>
    <row r="33" spans="1:8" ht="18.600000000000001" thickTop="1">
      <c r="A33" s="338"/>
      <c r="B33" s="343" t="s">
        <v>74</v>
      </c>
      <c r="C33" s="344"/>
      <c r="D33" s="345" t="s">
        <v>75</v>
      </c>
      <c r="E33" s="346"/>
      <c r="F33" s="579"/>
      <c r="G33" s="579"/>
      <c r="H33" s="113"/>
    </row>
    <row r="34" spans="1:8" ht="18" customHeight="1">
      <c r="A34" s="338"/>
      <c r="B34" s="294"/>
      <c r="C34" s="295"/>
      <c r="D34" s="296" t="s">
        <v>264</v>
      </c>
      <c r="E34" s="297"/>
      <c r="F34" s="580"/>
      <c r="G34" s="580"/>
      <c r="H34" s="113"/>
    </row>
    <row r="35" spans="1:8" ht="20.399999999999999" customHeight="1" thickBot="1">
      <c r="A35" s="338"/>
      <c r="B35" s="298" t="s">
        <v>76</v>
      </c>
      <c r="C35" s="299"/>
      <c r="D35" s="300" t="s">
        <v>77</v>
      </c>
      <c r="E35" s="301"/>
      <c r="F35" s="581"/>
      <c r="G35" s="581"/>
      <c r="H35" s="113"/>
    </row>
    <row r="36" spans="1:8" ht="18.600000000000001" thickTop="1">
      <c r="A36" s="338"/>
      <c r="B36" s="343" t="s">
        <v>69</v>
      </c>
      <c r="C36" s="344"/>
      <c r="D36" s="591"/>
      <c r="E36" s="592"/>
      <c r="F36" s="579"/>
      <c r="G36" s="579"/>
      <c r="H36" s="113"/>
    </row>
    <row r="37" spans="1:8" ht="18.600000000000001" thickBot="1">
      <c r="A37" s="338"/>
      <c r="B37" s="291" t="s">
        <v>78</v>
      </c>
      <c r="C37" s="292"/>
      <c r="D37" s="593"/>
      <c r="E37" s="594"/>
      <c r="F37" s="580"/>
      <c r="G37" s="580"/>
      <c r="H37" s="113"/>
    </row>
    <row r="38" spans="1:8">
      <c r="A38" s="304" t="s">
        <v>247</v>
      </c>
      <c r="B38" s="305"/>
      <c r="C38" s="306"/>
      <c r="D38" s="313" t="s">
        <v>266</v>
      </c>
      <c r="E38" s="314"/>
      <c r="F38" s="604"/>
      <c r="G38" s="604"/>
      <c r="H38" s="113"/>
    </row>
    <row r="39" spans="1:8" ht="26.4" customHeight="1">
      <c r="A39" s="307"/>
      <c r="B39" s="308"/>
      <c r="C39" s="309"/>
      <c r="D39" s="317" t="s">
        <v>265</v>
      </c>
      <c r="E39" s="318"/>
      <c r="F39" s="580"/>
      <c r="G39" s="580"/>
      <c r="H39" s="113"/>
    </row>
    <row r="40" spans="1:8" ht="18.600000000000001" customHeight="1" thickBot="1">
      <c r="A40" s="310"/>
      <c r="B40" s="311"/>
      <c r="C40" s="312"/>
      <c r="D40" s="319" t="s">
        <v>268</v>
      </c>
      <c r="E40" s="320"/>
      <c r="F40" s="605"/>
      <c r="G40" s="605"/>
      <c r="H40" s="113"/>
    </row>
    <row r="41" spans="1:8" ht="43.8" customHeight="1" thickBot="1">
      <c r="A41" s="323" t="s">
        <v>254</v>
      </c>
      <c r="B41" s="324"/>
      <c r="C41" s="325"/>
      <c r="D41" s="321" t="s">
        <v>272</v>
      </c>
      <c r="E41" s="322"/>
      <c r="F41" s="189"/>
      <c r="G41" s="189"/>
    </row>
    <row r="42" spans="1:8" ht="55.2" customHeight="1" thickBot="1">
      <c r="A42" s="326" t="s">
        <v>270</v>
      </c>
      <c r="B42" s="324"/>
      <c r="C42" s="325"/>
      <c r="D42" s="321" t="s">
        <v>285</v>
      </c>
      <c r="E42" s="327"/>
      <c r="F42" s="327"/>
      <c r="G42" s="322"/>
    </row>
    <row r="43" spans="1:8" ht="28.8" customHeight="1">
      <c r="A43" s="606" t="s">
        <v>267</v>
      </c>
      <c r="B43" s="606"/>
      <c r="C43" s="606"/>
      <c r="D43" s="606"/>
      <c r="E43" s="606"/>
      <c r="F43" s="606"/>
      <c r="G43" s="606"/>
    </row>
    <row r="44" spans="1:8" ht="18" customHeight="1">
      <c r="A44" s="303" t="s">
        <v>269</v>
      </c>
      <c r="B44" s="303"/>
      <c r="C44" s="303"/>
      <c r="D44" s="303"/>
      <c r="E44" s="303"/>
      <c r="F44" s="303"/>
      <c r="G44" s="303"/>
    </row>
    <row r="45" spans="1:8">
      <c r="A45" s="363" t="s">
        <v>257</v>
      </c>
      <c r="B45" s="363"/>
      <c r="C45" s="363"/>
      <c r="D45" s="363"/>
      <c r="E45" s="363"/>
      <c r="F45" s="363"/>
      <c r="G45" s="363"/>
    </row>
  </sheetData>
  <mergeCells count="100">
    <mergeCell ref="I4:L4"/>
    <mergeCell ref="I12:L13"/>
    <mergeCell ref="A42:C42"/>
    <mergeCell ref="D42:G42"/>
    <mergeCell ref="A45:G45"/>
    <mergeCell ref="A38:C40"/>
    <mergeCell ref="D38:E38"/>
    <mergeCell ref="F38:F40"/>
    <mergeCell ref="G38:G40"/>
    <mergeCell ref="D39:E39"/>
    <mergeCell ref="D40:E40"/>
    <mergeCell ref="A43:G43"/>
    <mergeCell ref="A44:G44"/>
    <mergeCell ref="A41:C41"/>
    <mergeCell ref="D41:E41"/>
    <mergeCell ref="A28:A37"/>
    <mergeCell ref="G28:G32"/>
    <mergeCell ref="B29:C29"/>
    <mergeCell ref="D29:E29"/>
    <mergeCell ref="B33:C33"/>
    <mergeCell ref="D33:E33"/>
    <mergeCell ref="B31:C31"/>
    <mergeCell ref="D31:E31"/>
    <mergeCell ref="B32:C32"/>
    <mergeCell ref="D32:E32"/>
    <mergeCell ref="G36:G37"/>
    <mergeCell ref="B37:C37"/>
    <mergeCell ref="B35:C35"/>
    <mergeCell ref="D35:E35"/>
    <mergeCell ref="B36:C36"/>
    <mergeCell ref="D36:E37"/>
    <mergeCell ref="F36:F37"/>
    <mergeCell ref="F33:F35"/>
    <mergeCell ref="G33:G35"/>
    <mergeCell ref="B34:C34"/>
    <mergeCell ref="D34:E34"/>
    <mergeCell ref="B26:C26"/>
    <mergeCell ref="D26:E27"/>
    <mergeCell ref="F26:F27"/>
    <mergeCell ref="B30:C30"/>
    <mergeCell ref="D30:E30"/>
    <mergeCell ref="F28:F32"/>
    <mergeCell ref="B28:C28"/>
    <mergeCell ref="D28:E28"/>
    <mergeCell ref="B23:C23"/>
    <mergeCell ref="D23:E23"/>
    <mergeCell ref="B24:C24"/>
    <mergeCell ref="D24:E24"/>
    <mergeCell ref="B25:C25"/>
    <mergeCell ref="D25:E25"/>
    <mergeCell ref="A16:A27"/>
    <mergeCell ref="B16:C16"/>
    <mergeCell ref="D16:E16"/>
    <mergeCell ref="F16:F21"/>
    <mergeCell ref="B22:C22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7:C27"/>
    <mergeCell ref="A1:C1"/>
    <mergeCell ref="A3:G3"/>
    <mergeCell ref="A4:A6"/>
    <mergeCell ref="B4:C4"/>
    <mergeCell ref="D4:E4"/>
    <mergeCell ref="B5:C5"/>
    <mergeCell ref="D5:E5"/>
    <mergeCell ref="B6:C6"/>
    <mergeCell ref="E1:G1"/>
    <mergeCell ref="E2:G2"/>
    <mergeCell ref="D6:E6"/>
    <mergeCell ref="A7:C9"/>
    <mergeCell ref="D7:E7"/>
    <mergeCell ref="D12:E12"/>
    <mergeCell ref="A13:C15"/>
    <mergeCell ref="D13:E13"/>
    <mergeCell ref="D8:E8"/>
    <mergeCell ref="D9:E9"/>
    <mergeCell ref="A10:C12"/>
    <mergeCell ref="D10:E10"/>
    <mergeCell ref="D11:E11"/>
    <mergeCell ref="D14:E14"/>
    <mergeCell ref="D15:E15"/>
    <mergeCell ref="F7:F9"/>
    <mergeCell ref="G7:G9"/>
    <mergeCell ref="F10:F12"/>
    <mergeCell ref="G10:G12"/>
    <mergeCell ref="F13:F15"/>
    <mergeCell ref="G13:G15"/>
    <mergeCell ref="G16:G21"/>
    <mergeCell ref="G26:G27"/>
    <mergeCell ref="D22:E22"/>
    <mergeCell ref="F22:F25"/>
    <mergeCell ref="G22:G25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scale="77" orientation="portrait" r:id="rId1"/>
  <rowBreaks count="1" manualBreakCount="1">
    <brk id="44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44FE5-431D-4AFF-9A76-F65D46CBBF58}">
  <sheetPr>
    <pageSetUpPr fitToPage="1"/>
  </sheetPr>
  <dimension ref="A1:AE36"/>
  <sheetViews>
    <sheetView view="pageBreakPreview" topLeftCell="A22" zoomScale="85" zoomScaleNormal="100" zoomScaleSheetLayoutView="85" workbookViewId="0">
      <selection activeCell="H30" sqref="H30"/>
    </sheetView>
  </sheetViews>
  <sheetFormatPr defaultRowHeight="22.2"/>
  <cols>
    <col min="1" max="1" width="2.296875" style="19" customWidth="1"/>
    <col min="2" max="3" width="5.69921875" style="19" customWidth="1"/>
    <col min="4" max="4" width="3.796875" style="19" customWidth="1"/>
    <col min="5" max="5" width="9.5" style="19" customWidth="1"/>
    <col min="6" max="6" width="5.3984375" style="19" customWidth="1"/>
    <col min="7" max="7" width="12.8984375" style="171" customWidth="1"/>
    <col min="8" max="8" width="3.69921875" style="19" customWidth="1"/>
    <col min="9" max="9" width="5.796875" style="19" customWidth="1"/>
    <col min="10" max="10" width="0.59765625" style="19" customWidth="1"/>
    <col min="11" max="11" width="10.59765625" style="19" customWidth="1"/>
    <col min="12" max="12" width="8.8984375" style="19" customWidth="1"/>
    <col min="13" max="13" width="5.796875" style="19" customWidth="1"/>
    <col min="14" max="14" width="2.59765625" style="19" customWidth="1"/>
    <col min="15" max="16" width="5.796875" style="19" customWidth="1"/>
    <col min="17" max="17" width="3.796875" style="19" customWidth="1"/>
    <col min="18" max="18" width="8.796875" style="19"/>
    <col min="19" max="19" width="8.5" style="19" bestFit="1" customWidth="1"/>
    <col min="20" max="253" width="8.796875" style="19"/>
    <col min="254" max="254" width="2.296875" style="19" customWidth="1"/>
    <col min="255" max="256" width="5.69921875" style="19" customWidth="1"/>
    <col min="257" max="257" width="3.796875" style="19" customWidth="1"/>
    <col min="258" max="258" width="11.09765625" style="19" customWidth="1"/>
    <col min="259" max="259" width="2.09765625" style="19" customWidth="1"/>
    <col min="260" max="262" width="2.3984375" style="19" customWidth="1"/>
    <col min="263" max="263" width="7.8984375" style="19" customWidth="1"/>
    <col min="264" max="264" width="3.69921875" style="19" customWidth="1"/>
    <col min="265" max="266" width="5.796875" style="19" customWidth="1"/>
    <col min="267" max="267" width="3.5" style="19" customWidth="1"/>
    <col min="268" max="269" width="5.796875" style="19" customWidth="1"/>
    <col min="270" max="270" width="2.59765625" style="19" customWidth="1"/>
    <col min="271" max="272" width="5.796875" style="19" customWidth="1"/>
    <col min="273" max="273" width="2.09765625" style="19" customWidth="1"/>
    <col min="274" max="274" width="8.796875" style="19"/>
    <col min="275" max="275" width="8.5" style="19" bestFit="1" customWidth="1"/>
    <col min="276" max="509" width="8.796875" style="19"/>
    <col min="510" max="510" width="2.296875" style="19" customWidth="1"/>
    <col min="511" max="512" width="5.69921875" style="19" customWidth="1"/>
    <col min="513" max="513" width="3.796875" style="19" customWidth="1"/>
    <col min="514" max="514" width="11.09765625" style="19" customWidth="1"/>
    <col min="515" max="515" width="2.09765625" style="19" customWidth="1"/>
    <col min="516" max="518" width="2.3984375" style="19" customWidth="1"/>
    <col min="519" max="519" width="7.8984375" style="19" customWidth="1"/>
    <col min="520" max="520" width="3.69921875" style="19" customWidth="1"/>
    <col min="521" max="522" width="5.796875" style="19" customWidth="1"/>
    <col min="523" max="523" width="3.5" style="19" customWidth="1"/>
    <col min="524" max="525" width="5.796875" style="19" customWidth="1"/>
    <col min="526" max="526" width="2.59765625" style="19" customWidth="1"/>
    <col min="527" max="528" width="5.796875" style="19" customWidth="1"/>
    <col min="529" max="529" width="2.09765625" style="19" customWidth="1"/>
    <col min="530" max="530" width="8.796875" style="19"/>
    <col min="531" max="531" width="8.5" style="19" bestFit="1" customWidth="1"/>
    <col min="532" max="765" width="8.796875" style="19"/>
    <col min="766" max="766" width="2.296875" style="19" customWidth="1"/>
    <col min="767" max="768" width="5.69921875" style="19" customWidth="1"/>
    <col min="769" max="769" width="3.796875" style="19" customWidth="1"/>
    <col min="770" max="770" width="11.09765625" style="19" customWidth="1"/>
    <col min="771" max="771" width="2.09765625" style="19" customWidth="1"/>
    <col min="772" max="774" width="2.3984375" style="19" customWidth="1"/>
    <col min="775" max="775" width="7.8984375" style="19" customWidth="1"/>
    <col min="776" max="776" width="3.69921875" style="19" customWidth="1"/>
    <col min="777" max="778" width="5.796875" style="19" customWidth="1"/>
    <col min="779" max="779" width="3.5" style="19" customWidth="1"/>
    <col min="780" max="781" width="5.796875" style="19" customWidth="1"/>
    <col min="782" max="782" width="2.59765625" style="19" customWidth="1"/>
    <col min="783" max="784" width="5.796875" style="19" customWidth="1"/>
    <col min="785" max="785" width="2.09765625" style="19" customWidth="1"/>
    <col min="786" max="786" width="8.796875" style="19"/>
    <col min="787" max="787" width="8.5" style="19" bestFit="1" customWidth="1"/>
    <col min="788" max="1021" width="8.796875" style="19"/>
    <col min="1022" max="1022" width="2.296875" style="19" customWidth="1"/>
    <col min="1023" max="1024" width="5.69921875" style="19" customWidth="1"/>
    <col min="1025" max="1025" width="3.796875" style="19" customWidth="1"/>
    <col min="1026" max="1026" width="11.09765625" style="19" customWidth="1"/>
    <col min="1027" max="1027" width="2.09765625" style="19" customWidth="1"/>
    <col min="1028" max="1030" width="2.3984375" style="19" customWidth="1"/>
    <col min="1031" max="1031" width="7.8984375" style="19" customWidth="1"/>
    <col min="1032" max="1032" width="3.69921875" style="19" customWidth="1"/>
    <col min="1033" max="1034" width="5.796875" style="19" customWidth="1"/>
    <col min="1035" max="1035" width="3.5" style="19" customWidth="1"/>
    <col min="1036" max="1037" width="5.796875" style="19" customWidth="1"/>
    <col min="1038" max="1038" width="2.59765625" style="19" customWidth="1"/>
    <col min="1039" max="1040" width="5.796875" style="19" customWidth="1"/>
    <col min="1041" max="1041" width="2.09765625" style="19" customWidth="1"/>
    <col min="1042" max="1042" width="8.796875" style="19"/>
    <col min="1043" max="1043" width="8.5" style="19" bestFit="1" customWidth="1"/>
    <col min="1044" max="1277" width="8.796875" style="19"/>
    <col min="1278" max="1278" width="2.296875" style="19" customWidth="1"/>
    <col min="1279" max="1280" width="5.69921875" style="19" customWidth="1"/>
    <col min="1281" max="1281" width="3.796875" style="19" customWidth="1"/>
    <col min="1282" max="1282" width="11.09765625" style="19" customWidth="1"/>
    <col min="1283" max="1283" width="2.09765625" style="19" customWidth="1"/>
    <col min="1284" max="1286" width="2.3984375" style="19" customWidth="1"/>
    <col min="1287" max="1287" width="7.8984375" style="19" customWidth="1"/>
    <col min="1288" max="1288" width="3.69921875" style="19" customWidth="1"/>
    <col min="1289" max="1290" width="5.796875" style="19" customWidth="1"/>
    <col min="1291" max="1291" width="3.5" style="19" customWidth="1"/>
    <col min="1292" max="1293" width="5.796875" style="19" customWidth="1"/>
    <col min="1294" max="1294" width="2.59765625" style="19" customWidth="1"/>
    <col min="1295" max="1296" width="5.796875" style="19" customWidth="1"/>
    <col min="1297" max="1297" width="2.09765625" style="19" customWidth="1"/>
    <col min="1298" max="1298" width="8.796875" style="19"/>
    <col min="1299" max="1299" width="8.5" style="19" bestFit="1" customWidth="1"/>
    <col min="1300" max="1533" width="8.796875" style="19"/>
    <col min="1534" max="1534" width="2.296875" style="19" customWidth="1"/>
    <col min="1535" max="1536" width="5.69921875" style="19" customWidth="1"/>
    <col min="1537" max="1537" width="3.796875" style="19" customWidth="1"/>
    <col min="1538" max="1538" width="11.09765625" style="19" customWidth="1"/>
    <col min="1539" max="1539" width="2.09765625" style="19" customWidth="1"/>
    <col min="1540" max="1542" width="2.3984375" style="19" customWidth="1"/>
    <col min="1543" max="1543" width="7.8984375" style="19" customWidth="1"/>
    <col min="1544" max="1544" width="3.69921875" style="19" customWidth="1"/>
    <col min="1545" max="1546" width="5.796875" style="19" customWidth="1"/>
    <col min="1547" max="1547" width="3.5" style="19" customWidth="1"/>
    <col min="1548" max="1549" width="5.796875" style="19" customWidth="1"/>
    <col min="1550" max="1550" width="2.59765625" style="19" customWidth="1"/>
    <col min="1551" max="1552" width="5.796875" style="19" customWidth="1"/>
    <col min="1553" max="1553" width="2.09765625" style="19" customWidth="1"/>
    <col min="1554" max="1554" width="8.796875" style="19"/>
    <col min="1555" max="1555" width="8.5" style="19" bestFit="1" customWidth="1"/>
    <col min="1556" max="1789" width="8.796875" style="19"/>
    <col min="1790" max="1790" width="2.296875" style="19" customWidth="1"/>
    <col min="1791" max="1792" width="5.69921875" style="19" customWidth="1"/>
    <col min="1793" max="1793" width="3.796875" style="19" customWidth="1"/>
    <col min="1794" max="1794" width="11.09765625" style="19" customWidth="1"/>
    <col min="1795" max="1795" width="2.09765625" style="19" customWidth="1"/>
    <col min="1796" max="1798" width="2.3984375" style="19" customWidth="1"/>
    <col min="1799" max="1799" width="7.8984375" style="19" customWidth="1"/>
    <col min="1800" max="1800" width="3.69921875" style="19" customWidth="1"/>
    <col min="1801" max="1802" width="5.796875" style="19" customWidth="1"/>
    <col min="1803" max="1803" width="3.5" style="19" customWidth="1"/>
    <col min="1804" max="1805" width="5.796875" style="19" customWidth="1"/>
    <col min="1806" max="1806" width="2.59765625" style="19" customWidth="1"/>
    <col min="1807" max="1808" width="5.796875" style="19" customWidth="1"/>
    <col min="1809" max="1809" width="2.09765625" style="19" customWidth="1"/>
    <col min="1810" max="1810" width="8.796875" style="19"/>
    <col min="1811" max="1811" width="8.5" style="19" bestFit="1" customWidth="1"/>
    <col min="1812" max="2045" width="8.796875" style="19"/>
    <col min="2046" max="2046" width="2.296875" style="19" customWidth="1"/>
    <col min="2047" max="2048" width="5.69921875" style="19" customWidth="1"/>
    <col min="2049" max="2049" width="3.796875" style="19" customWidth="1"/>
    <col min="2050" max="2050" width="11.09765625" style="19" customWidth="1"/>
    <col min="2051" max="2051" width="2.09765625" style="19" customWidth="1"/>
    <col min="2052" max="2054" width="2.3984375" style="19" customWidth="1"/>
    <col min="2055" max="2055" width="7.8984375" style="19" customWidth="1"/>
    <col min="2056" max="2056" width="3.69921875" style="19" customWidth="1"/>
    <col min="2057" max="2058" width="5.796875" style="19" customWidth="1"/>
    <col min="2059" max="2059" width="3.5" style="19" customWidth="1"/>
    <col min="2060" max="2061" width="5.796875" style="19" customWidth="1"/>
    <col min="2062" max="2062" width="2.59765625" style="19" customWidth="1"/>
    <col min="2063" max="2064" width="5.796875" style="19" customWidth="1"/>
    <col min="2065" max="2065" width="2.09765625" style="19" customWidth="1"/>
    <col min="2066" max="2066" width="8.796875" style="19"/>
    <col min="2067" max="2067" width="8.5" style="19" bestFit="1" customWidth="1"/>
    <col min="2068" max="2301" width="8.796875" style="19"/>
    <col min="2302" max="2302" width="2.296875" style="19" customWidth="1"/>
    <col min="2303" max="2304" width="5.69921875" style="19" customWidth="1"/>
    <col min="2305" max="2305" width="3.796875" style="19" customWidth="1"/>
    <col min="2306" max="2306" width="11.09765625" style="19" customWidth="1"/>
    <col min="2307" max="2307" width="2.09765625" style="19" customWidth="1"/>
    <col min="2308" max="2310" width="2.3984375" style="19" customWidth="1"/>
    <col min="2311" max="2311" width="7.8984375" style="19" customWidth="1"/>
    <col min="2312" max="2312" width="3.69921875" style="19" customWidth="1"/>
    <col min="2313" max="2314" width="5.796875" style="19" customWidth="1"/>
    <col min="2315" max="2315" width="3.5" style="19" customWidth="1"/>
    <col min="2316" max="2317" width="5.796875" style="19" customWidth="1"/>
    <col min="2318" max="2318" width="2.59765625" style="19" customWidth="1"/>
    <col min="2319" max="2320" width="5.796875" style="19" customWidth="1"/>
    <col min="2321" max="2321" width="2.09765625" style="19" customWidth="1"/>
    <col min="2322" max="2322" width="8.796875" style="19"/>
    <col min="2323" max="2323" width="8.5" style="19" bestFit="1" customWidth="1"/>
    <col min="2324" max="2557" width="8.796875" style="19"/>
    <col min="2558" max="2558" width="2.296875" style="19" customWidth="1"/>
    <col min="2559" max="2560" width="5.69921875" style="19" customWidth="1"/>
    <col min="2561" max="2561" width="3.796875" style="19" customWidth="1"/>
    <col min="2562" max="2562" width="11.09765625" style="19" customWidth="1"/>
    <col min="2563" max="2563" width="2.09765625" style="19" customWidth="1"/>
    <col min="2564" max="2566" width="2.3984375" style="19" customWidth="1"/>
    <col min="2567" max="2567" width="7.8984375" style="19" customWidth="1"/>
    <col min="2568" max="2568" width="3.69921875" style="19" customWidth="1"/>
    <col min="2569" max="2570" width="5.796875" style="19" customWidth="1"/>
    <col min="2571" max="2571" width="3.5" style="19" customWidth="1"/>
    <col min="2572" max="2573" width="5.796875" style="19" customWidth="1"/>
    <col min="2574" max="2574" width="2.59765625" style="19" customWidth="1"/>
    <col min="2575" max="2576" width="5.796875" style="19" customWidth="1"/>
    <col min="2577" max="2577" width="2.09765625" style="19" customWidth="1"/>
    <col min="2578" max="2578" width="8.796875" style="19"/>
    <col min="2579" max="2579" width="8.5" style="19" bestFit="1" customWidth="1"/>
    <col min="2580" max="2813" width="8.796875" style="19"/>
    <col min="2814" max="2814" width="2.296875" style="19" customWidth="1"/>
    <col min="2815" max="2816" width="5.69921875" style="19" customWidth="1"/>
    <col min="2817" max="2817" width="3.796875" style="19" customWidth="1"/>
    <col min="2818" max="2818" width="11.09765625" style="19" customWidth="1"/>
    <col min="2819" max="2819" width="2.09765625" style="19" customWidth="1"/>
    <col min="2820" max="2822" width="2.3984375" style="19" customWidth="1"/>
    <col min="2823" max="2823" width="7.8984375" style="19" customWidth="1"/>
    <col min="2824" max="2824" width="3.69921875" style="19" customWidth="1"/>
    <col min="2825" max="2826" width="5.796875" style="19" customWidth="1"/>
    <col min="2827" max="2827" width="3.5" style="19" customWidth="1"/>
    <col min="2828" max="2829" width="5.796875" style="19" customWidth="1"/>
    <col min="2830" max="2830" width="2.59765625" style="19" customWidth="1"/>
    <col min="2831" max="2832" width="5.796875" style="19" customWidth="1"/>
    <col min="2833" max="2833" width="2.09765625" style="19" customWidth="1"/>
    <col min="2834" max="2834" width="8.796875" style="19"/>
    <col min="2835" max="2835" width="8.5" style="19" bestFit="1" customWidth="1"/>
    <col min="2836" max="3069" width="8.796875" style="19"/>
    <col min="3070" max="3070" width="2.296875" style="19" customWidth="1"/>
    <col min="3071" max="3072" width="5.69921875" style="19" customWidth="1"/>
    <col min="3073" max="3073" width="3.796875" style="19" customWidth="1"/>
    <col min="3074" max="3074" width="11.09765625" style="19" customWidth="1"/>
    <col min="3075" max="3075" width="2.09765625" style="19" customWidth="1"/>
    <col min="3076" max="3078" width="2.3984375" style="19" customWidth="1"/>
    <col min="3079" max="3079" width="7.8984375" style="19" customWidth="1"/>
    <col min="3080" max="3080" width="3.69921875" style="19" customWidth="1"/>
    <col min="3081" max="3082" width="5.796875" style="19" customWidth="1"/>
    <col min="3083" max="3083" width="3.5" style="19" customWidth="1"/>
    <col min="3084" max="3085" width="5.796875" style="19" customWidth="1"/>
    <col min="3086" max="3086" width="2.59765625" style="19" customWidth="1"/>
    <col min="3087" max="3088" width="5.796875" style="19" customWidth="1"/>
    <col min="3089" max="3089" width="2.09765625" style="19" customWidth="1"/>
    <col min="3090" max="3090" width="8.796875" style="19"/>
    <col min="3091" max="3091" width="8.5" style="19" bestFit="1" customWidth="1"/>
    <col min="3092" max="3325" width="8.796875" style="19"/>
    <col min="3326" max="3326" width="2.296875" style="19" customWidth="1"/>
    <col min="3327" max="3328" width="5.69921875" style="19" customWidth="1"/>
    <col min="3329" max="3329" width="3.796875" style="19" customWidth="1"/>
    <col min="3330" max="3330" width="11.09765625" style="19" customWidth="1"/>
    <col min="3331" max="3331" width="2.09765625" style="19" customWidth="1"/>
    <col min="3332" max="3334" width="2.3984375" style="19" customWidth="1"/>
    <col min="3335" max="3335" width="7.8984375" style="19" customWidth="1"/>
    <col min="3336" max="3336" width="3.69921875" style="19" customWidth="1"/>
    <col min="3337" max="3338" width="5.796875" style="19" customWidth="1"/>
    <col min="3339" max="3339" width="3.5" style="19" customWidth="1"/>
    <col min="3340" max="3341" width="5.796875" style="19" customWidth="1"/>
    <col min="3342" max="3342" width="2.59765625" style="19" customWidth="1"/>
    <col min="3343" max="3344" width="5.796875" style="19" customWidth="1"/>
    <col min="3345" max="3345" width="2.09765625" style="19" customWidth="1"/>
    <col min="3346" max="3346" width="8.796875" style="19"/>
    <col min="3347" max="3347" width="8.5" style="19" bestFit="1" customWidth="1"/>
    <col min="3348" max="3581" width="8.796875" style="19"/>
    <col min="3582" max="3582" width="2.296875" style="19" customWidth="1"/>
    <col min="3583" max="3584" width="5.69921875" style="19" customWidth="1"/>
    <col min="3585" max="3585" width="3.796875" style="19" customWidth="1"/>
    <col min="3586" max="3586" width="11.09765625" style="19" customWidth="1"/>
    <col min="3587" max="3587" width="2.09765625" style="19" customWidth="1"/>
    <col min="3588" max="3590" width="2.3984375" style="19" customWidth="1"/>
    <col min="3591" max="3591" width="7.8984375" style="19" customWidth="1"/>
    <col min="3592" max="3592" width="3.69921875" style="19" customWidth="1"/>
    <col min="3593" max="3594" width="5.796875" style="19" customWidth="1"/>
    <col min="3595" max="3595" width="3.5" style="19" customWidth="1"/>
    <col min="3596" max="3597" width="5.796875" style="19" customWidth="1"/>
    <col min="3598" max="3598" width="2.59765625" style="19" customWidth="1"/>
    <col min="3599" max="3600" width="5.796875" style="19" customWidth="1"/>
    <col min="3601" max="3601" width="2.09765625" style="19" customWidth="1"/>
    <col min="3602" max="3602" width="8.796875" style="19"/>
    <col min="3603" max="3603" width="8.5" style="19" bestFit="1" customWidth="1"/>
    <col min="3604" max="3837" width="8.796875" style="19"/>
    <col min="3838" max="3838" width="2.296875" style="19" customWidth="1"/>
    <col min="3839" max="3840" width="5.69921875" style="19" customWidth="1"/>
    <col min="3841" max="3841" width="3.796875" style="19" customWidth="1"/>
    <col min="3842" max="3842" width="11.09765625" style="19" customWidth="1"/>
    <col min="3843" max="3843" width="2.09765625" style="19" customWidth="1"/>
    <col min="3844" max="3846" width="2.3984375" style="19" customWidth="1"/>
    <col min="3847" max="3847" width="7.8984375" style="19" customWidth="1"/>
    <col min="3848" max="3848" width="3.69921875" style="19" customWidth="1"/>
    <col min="3849" max="3850" width="5.796875" style="19" customWidth="1"/>
    <col min="3851" max="3851" width="3.5" style="19" customWidth="1"/>
    <col min="3852" max="3853" width="5.796875" style="19" customWidth="1"/>
    <col min="3854" max="3854" width="2.59765625" style="19" customWidth="1"/>
    <col min="3855" max="3856" width="5.796875" style="19" customWidth="1"/>
    <col min="3857" max="3857" width="2.09765625" style="19" customWidth="1"/>
    <col min="3858" max="3858" width="8.796875" style="19"/>
    <col min="3859" max="3859" width="8.5" style="19" bestFit="1" customWidth="1"/>
    <col min="3860" max="4093" width="8.796875" style="19"/>
    <col min="4094" max="4094" width="2.296875" style="19" customWidth="1"/>
    <col min="4095" max="4096" width="5.69921875" style="19" customWidth="1"/>
    <col min="4097" max="4097" width="3.796875" style="19" customWidth="1"/>
    <col min="4098" max="4098" width="11.09765625" style="19" customWidth="1"/>
    <col min="4099" max="4099" width="2.09765625" style="19" customWidth="1"/>
    <col min="4100" max="4102" width="2.3984375" style="19" customWidth="1"/>
    <col min="4103" max="4103" width="7.8984375" style="19" customWidth="1"/>
    <col min="4104" max="4104" width="3.69921875" style="19" customWidth="1"/>
    <col min="4105" max="4106" width="5.796875" style="19" customWidth="1"/>
    <col min="4107" max="4107" width="3.5" style="19" customWidth="1"/>
    <col min="4108" max="4109" width="5.796875" style="19" customWidth="1"/>
    <col min="4110" max="4110" width="2.59765625" style="19" customWidth="1"/>
    <col min="4111" max="4112" width="5.796875" style="19" customWidth="1"/>
    <col min="4113" max="4113" width="2.09765625" style="19" customWidth="1"/>
    <col min="4114" max="4114" width="8.796875" style="19"/>
    <col min="4115" max="4115" width="8.5" style="19" bestFit="1" customWidth="1"/>
    <col min="4116" max="4349" width="8.796875" style="19"/>
    <col min="4350" max="4350" width="2.296875" style="19" customWidth="1"/>
    <col min="4351" max="4352" width="5.69921875" style="19" customWidth="1"/>
    <col min="4353" max="4353" width="3.796875" style="19" customWidth="1"/>
    <col min="4354" max="4354" width="11.09765625" style="19" customWidth="1"/>
    <col min="4355" max="4355" width="2.09765625" style="19" customWidth="1"/>
    <col min="4356" max="4358" width="2.3984375" style="19" customWidth="1"/>
    <col min="4359" max="4359" width="7.8984375" style="19" customWidth="1"/>
    <col min="4360" max="4360" width="3.69921875" style="19" customWidth="1"/>
    <col min="4361" max="4362" width="5.796875" style="19" customWidth="1"/>
    <col min="4363" max="4363" width="3.5" style="19" customWidth="1"/>
    <col min="4364" max="4365" width="5.796875" style="19" customWidth="1"/>
    <col min="4366" max="4366" width="2.59765625" style="19" customWidth="1"/>
    <col min="4367" max="4368" width="5.796875" style="19" customWidth="1"/>
    <col min="4369" max="4369" width="2.09765625" style="19" customWidth="1"/>
    <col min="4370" max="4370" width="8.796875" style="19"/>
    <col min="4371" max="4371" width="8.5" style="19" bestFit="1" customWidth="1"/>
    <col min="4372" max="4605" width="8.796875" style="19"/>
    <col min="4606" max="4606" width="2.296875" style="19" customWidth="1"/>
    <col min="4607" max="4608" width="5.69921875" style="19" customWidth="1"/>
    <col min="4609" max="4609" width="3.796875" style="19" customWidth="1"/>
    <col min="4610" max="4610" width="11.09765625" style="19" customWidth="1"/>
    <col min="4611" max="4611" width="2.09765625" style="19" customWidth="1"/>
    <col min="4612" max="4614" width="2.3984375" style="19" customWidth="1"/>
    <col min="4615" max="4615" width="7.8984375" style="19" customWidth="1"/>
    <col min="4616" max="4616" width="3.69921875" style="19" customWidth="1"/>
    <col min="4617" max="4618" width="5.796875" style="19" customWidth="1"/>
    <col min="4619" max="4619" width="3.5" style="19" customWidth="1"/>
    <col min="4620" max="4621" width="5.796875" style="19" customWidth="1"/>
    <col min="4622" max="4622" width="2.59765625" style="19" customWidth="1"/>
    <col min="4623" max="4624" width="5.796875" style="19" customWidth="1"/>
    <col min="4625" max="4625" width="2.09765625" style="19" customWidth="1"/>
    <col min="4626" max="4626" width="8.796875" style="19"/>
    <col min="4627" max="4627" width="8.5" style="19" bestFit="1" customWidth="1"/>
    <col min="4628" max="4861" width="8.796875" style="19"/>
    <col min="4862" max="4862" width="2.296875" style="19" customWidth="1"/>
    <col min="4863" max="4864" width="5.69921875" style="19" customWidth="1"/>
    <col min="4865" max="4865" width="3.796875" style="19" customWidth="1"/>
    <col min="4866" max="4866" width="11.09765625" style="19" customWidth="1"/>
    <col min="4867" max="4867" width="2.09765625" style="19" customWidth="1"/>
    <col min="4868" max="4870" width="2.3984375" style="19" customWidth="1"/>
    <col min="4871" max="4871" width="7.8984375" style="19" customWidth="1"/>
    <col min="4872" max="4872" width="3.69921875" style="19" customWidth="1"/>
    <col min="4873" max="4874" width="5.796875" style="19" customWidth="1"/>
    <col min="4875" max="4875" width="3.5" style="19" customWidth="1"/>
    <col min="4876" max="4877" width="5.796875" style="19" customWidth="1"/>
    <col min="4878" max="4878" width="2.59765625" style="19" customWidth="1"/>
    <col min="4879" max="4880" width="5.796875" style="19" customWidth="1"/>
    <col min="4881" max="4881" width="2.09765625" style="19" customWidth="1"/>
    <col min="4882" max="4882" width="8.796875" style="19"/>
    <col min="4883" max="4883" width="8.5" style="19" bestFit="1" customWidth="1"/>
    <col min="4884" max="5117" width="8.796875" style="19"/>
    <col min="5118" max="5118" width="2.296875" style="19" customWidth="1"/>
    <col min="5119" max="5120" width="5.69921875" style="19" customWidth="1"/>
    <col min="5121" max="5121" width="3.796875" style="19" customWidth="1"/>
    <col min="5122" max="5122" width="11.09765625" style="19" customWidth="1"/>
    <col min="5123" max="5123" width="2.09765625" style="19" customWidth="1"/>
    <col min="5124" max="5126" width="2.3984375" style="19" customWidth="1"/>
    <col min="5127" max="5127" width="7.8984375" style="19" customWidth="1"/>
    <col min="5128" max="5128" width="3.69921875" style="19" customWidth="1"/>
    <col min="5129" max="5130" width="5.796875" style="19" customWidth="1"/>
    <col min="5131" max="5131" width="3.5" style="19" customWidth="1"/>
    <col min="5132" max="5133" width="5.796875" style="19" customWidth="1"/>
    <col min="5134" max="5134" width="2.59765625" style="19" customWidth="1"/>
    <col min="5135" max="5136" width="5.796875" style="19" customWidth="1"/>
    <col min="5137" max="5137" width="2.09765625" style="19" customWidth="1"/>
    <col min="5138" max="5138" width="8.796875" style="19"/>
    <col min="5139" max="5139" width="8.5" style="19" bestFit="1" customWidth="1"/>
    <col min="5140" max="5373" width="8.796875" style="19"/>
    <col min="5374" max="5374" width="2.296875" style="19" customWidth="1"/>
    <col min="5375" max="5376" width="5.69921875" style="19" customWidth="1"/>
    <col min="5377" max="5377" width="3.796875" style="19" customWidth="1"/>
    <col min="5378" max="5378" width="11.09765625" style="19" customWidth="1"/>
    <col min="5379" max="5379" width="2.09765625" style="19" customWidth="1"/>
    <col min="5380" max="5382" width="2.3984375" style="19" customWidth="1"/>
    <col min="5383" max="5383" width="7.8984375" style="19" customWidth="1"/>
    <col min="5384" max="5384" width="3.69921875" style="19" customWidth="1"/>
    <col min="5385" max="5386" width="5.796875" style="19" customWidth="1"/>
    <col min="5387" max="5387" width="3.5" style="19" customWidth="1"/>
    <col min="5388" max="5389" width="5.796875" style="19" customWidth="1"/>
    <col min="5390" max="5390" width="2.59765625" style="19" customWidth="1"/>
    <col min="5391" max="5392" width="5.796875" style="19" customWidth="1"/>
    <col min="5393" max="5393" width="2.09765625" style="19" customWidth="1"/>
    <col min="5394" max="5394" width="8.796875" style="19"/>
    <col min="5395" max="5395" width="8.5" style="19" bestFit="1" customWidth="1"/>
    <col min="5396" max="5629" width="8.796875" style="19"/>
    <col min="5630" max="5630" width="2.296875" style="19" customWidth="1"/>
    <col min="5631" max="5632" width="5.69921875" style="19" customWidth="1"/>
    <col min="5633" max="5633" width="3.796875" style="19" customWidth="1"/>
    <col min="5634" max="5634" width="11.09765625" style="19" customWidth="1"/>
    <col min="5635" max="5635" width="2.09765625" style="19" customWidth="1"/>
    <col min="5636" max="5638" width="2.3984375" style="19" customWidth="1"/>
    <col min="5639" max="5639" width="7.8984375" style="19" customWidth="1"/>
    <col min="5640" max="5640" width="3.69921875" style="19" customWidth="1"/>
    <col min="5641" max="5642" width="5.796875" style="19" customWidth="1"/>
    <col min="5643" max="5643" width="3.5" style="19" customWidth="1"/>
    <col min="5644" max="5645" width="5.796875" style="19" customWidth="1"/>
    <col min="5646" max="5646" width="2.59765625" style="19" customWidth="1"/>
    <col min="5647" max="5648" width="5.796875" style="19" customWidth="1"/>
    <col min="5649" max="5649" width="2.09765625" style="19" customWidth="1"/>
    <col min="5650" max="5650" width="8.796875" style="19"/>
    <col min="5651" max="5651" width="8.5" style="19" bestFit="1" customWidth="1"/>
    <col min="5652" max="5885" width="8.796875" style="19"/>
    <col min="5886" max="5886" width="2.296875" style="19" customWidth="1"/>
    <col min="5887" max="5888" width="5.69921875" style="19" customWidth="1"/>
    <col min="5889" max="5889" width="3.796875" style="19" customWidth="1"/>
    <col min="5890" max="5890" width="11.09765625" style="19" customWidth="1"/>
    <col min="5891" max="5891" width="2.09765625" style="19" customWidth="1"/>
    <col min="5892" max="5894" width="2.3984375" style="19" customWidth="1"/>
    <col min="5895" max="5895" width="7.8984375" style="19" customWidth="1"/>
    <col min="5896" max="5896" width="3.69921875" style="19" customWidth="1"/>
    <col min="5897" max="5898" width="5.796875" style="19" customWidth="1"/>
    <col min="5899" max="5899" width="3.5" style="19" customWidth="1"/>
    <col min="5900" max="5901" width="5.796875" style="19" customWidth="1"/>
    <col min="5902" max="5902" width="2.59765625" style="19" customWidth="1"/>
    <col min="5903" max="5904" width="5.796875" style="19" customWidth="1"/>
    <col min="5905" max="5905" width="2.09765625" style="19" customWidth="1"/>
    <col min="5906" max="5906" width="8.796875" style="19"/>
    <col min="5907" max="5907" width="8.5" style="19" bestFit="1" customWidth="1"/>
    <col min="5908" max="6141" width="8.796875" style="19"/>
    <col min="6142" max="6142" width="2.296875" style="19" customWidth="1"/>
    <col min="6143" max="6144" width="5.69921875" style="19" customWidth="1"/>
    <col min="6145" max="6145" width="3.796875" style="19" customWidth="1"/>
    <col min="6146" max="6146" width="11.09765625" style="19" customWidth="1"/>
    <col min="6147" max="6147" width="2.09765625" style="19" customWidth="1"/>
    <col min="6148" max="6150" width="2.3984375" style="19" customWidth="1"/>
    <col min="6151" max="6151" width="7.8984375" style="19" customWidth="1"/>
    <col min="6152" max="6152" width="3.69921875" style="19" customWidth="1"/>
    <col min="6153" max="6154" width="5.796875" style="19" customWidth="1"/>
    <col min="6155" max="6155" width="3.5" style="19" customWidth="1"/>
    <col min="6156" max="6157" width="5.796875" style="19" customWidth="1"/>
    <col min="6158" max="6158" width="2.59765625" style="19" customWidth="1"/>
    <col min="6159" max="6160" width="5.796875" style="19" customWidth="1"/>
    <col min="6161" max="6161" width="2.09765625" style="19" customWidth="1"/>
    <col min="6162" max="6162" width="8.796875" style="19"/>
    <col min="6163" max="6163" width="8.5" style="19" bestFit="1" customWidth="1"/>
    <col min="6164" max="6397" width="8.796875" style="19"/>
    <col min="6398" max="6398" width="2.296875" style="19" customWidth="1"/>
    <col min="6399" max="6400" width="5.69921875" style="19" customWidth="1"/>
    <col min="6401" max="6401" width="3.796875" style="19" customWidth="1"/>
    <col min="6402" max="6402" width="11.09765625" style="19" customWidth="1"/>
    <col min="6403" max="6403" width="2.09765625" style="19" customWidth="1"/>
    <col min="6404" max="6406" width="2.3984375" style="19" customWidth="1"/>
    <col min="6407" max="6407" width="7.8984375" style="19" customWidth="1"/>
    <col min="6408" max="6408" width="3.69921875" style="19" customWidth="1"/>
    <col min="6409" max="6410" width="5.796875" style="19" customWidth="1"/>
    <col min="6411" max="6411" width="3.5" style="19" customWidth="1"/>
    <col min="6412" max="6413" width="5.796875" style="19" customWidth="1"/>
    <col min="6414" max="6414" width="2.59765625" style="19" customWidth="1"/>
    <col min="6415" max="6416" width="5.796875" style="19" customWidth="1"/>
    <col min="6417" max="6417" width="2.09765625" style="19" customWidth="1"/>
    <col min="6418" max="6418" width="8.796875" style="19"/>
    <col min="6419" max="6419" width="8.5" style="19" bestFit="1" customWidth="1"/>
    <col min="6420" max="6653" width="8.796875" style="19"/>
    <col min="6654" max="6654" width="2.296875" style="19" customWidth="1"/>
    <col min="6655" max="6656" width="5.69921875" style="19" customWidth="1"/>
    <col min="6657" max="6657" width="3.796875" style="19" customWidth="1"/>
    <col min="6658" max="6658" width="11.09765625" style="19" customWidth="1"/>
    <col min="6659" max="6659" width="2.09765625" style="19" customWidth="1"/>
    <col min="6660" max="6662" width="2.3984375" style="19" customWidth="1"/>
    <col min="6663" max="6663" width="7.8984375" style="19" customWidth="1"/>
    <col min="6664" max="6664" width="3.69921875" style="19" customWidth="1"/>
    <col min="6665" max="6666" width="5.796875" style="19" customWidth="1"/>
    <col min="6667" max="6667" width="3.5" style="19" customWidth="1"/>
    <col min="6668" max="6669" width="5.796875" style="19" customWidth="1"/>
    <col min="6670" max="6670" width="2.59765625" style="19" customWidth="1"/>
    <col min="6671" max="6672" width="5.796875" style="19" customWidth="1"/>
    <col min="6673" max="6673" width="2.09765625" style="19" customWidth="1"/>
    <col min="6674" max="6674" width="8.796875" style="19"/>
    <col min="6675" max="6675" width="8.5" style="19" bestFit="1" customWidth="1"/>
    <col min="6676" max="6909" width="8.796875" style="19"/>
    <col min="6910" max="6910" width="2.296875" style="19" customWidth="1"/>
    <col min="6911" max="6912" width="5.69921875" style="19" customWidth="1"/>
    <col min="6913" max="6913" width="3.796875" style="19" customWidth="1"/>
    <col min="6914" max="6914" width="11.09765625" style="19" customWidth="1"/>
    <col min="6915" max="6915" width="2.09765625" style="19" customWidth="1"/>
    <col min="6916" max="6918" width="2.3984375" style="19" customWidth="1"/>
    <col min="6919" max="6919" width="7.8984375" style="19" customWidth="1"/>
    <col min="6920" max="6920" width="3.69921875" style="19" customWidth="1"/>
    <col min="6921" max="6922" width="5.796875" style="19" customWidth="1"/>
    <col min="6923" max="6923" width="3.5" style="19" customWidth="1"/>
    <col min="6924" max="6925" width="5.796875" style="19" customWidth="1"/>
    <col min="6926" max="6926" width="2.59765625" style="19" customWidth="1"/>
    <col min="6927" max="6928" width="5.796875" style="19" customWidth="1"/>
    <col min="6929" max="6929" width="2.09765625" style="19" customWidth="1"/>
    <col min="6930" max="6930" width="8.796875" style="19"/>
    <col min="6931" max="6931" width="8.5" style="19" bestFit="1" customWidth="1"/>
    <col min="6932" max="7165" width="8.796875" style="19"/>
    <col min="7166" max="7166" width="2.296875" style="19" customWidth="1"/>
    <col min="7167" max="7168" width="5.69921875" style="19" customWidth="1"/>
    <col min="7169" max="7169" width="3.796875" style="19" customWidth="1"/>
    <col min="7170" max="7170" width="11.09765625" style="19" customWidth="1"/>
    <col min="7171" max="7171" width="2.09765625" style="19" customWidth="1"/>
    <col min="7172" max="7174" width="2.3984375" style="19" customWidth="1"/>
    <col min="7175" max="7175" width="7.8984375" style="19" customWidth="1"/>
    <col min="7176" max="7176" width="3.69921875" style="19" customWidth="1"/>
    <col min="7177" max="7178" width="5.796875" style="19" customWidth="1"/>
    <col min="7179" max="7179" width="3.5" style="19" customWidth="1"/>
    <col min="7180" max="7181" width="5.796875" style="19" customWidth="1"/>
    <col min="7182" max="7182" width="2.59765625" style="19" customWidth="1"/>
    <col min="7183" max="7184" width="5.796875" style="19" customWidth="1"/>
    <col min="7185" max="7185" width="2.09765625" style="19" customWidth="1"/>
    <col min="7186" max="7186" width="8.796875" style="19"/>
    <col min="7187" max="7187" width="8.5" style="19" bestFit="1" customWidth="1"/>
    <col min="7188" max="7421" width="8.796875" style="19"/>
    <col min="7422" max="7422" width="2.296875" style="19" customWidth="1"/>
    <col min="7423" max="7424" width="5.69921875" style="19" customWidth="1"/>
    <col min="7425" max="7425" width="3.796875" style="19" customWidth="1"/>
    <col min="7426" max="7426" width="11.09765625" style="19" customWidth="1"/>
    <col min="7427" max="7427" width="2.09765625" style="19" customWidth="1"/>
    <col min="7428" max="7430" width="2.3984375" style="19" customWidth="1"/>
    <col min="7431" max="7431" width="7.8984375" style="19" customWidth="1"/>
    <col min="7432" max="7432" width="3.69921875" style="19" customWidth="1"/>
    <col min="7433" max="7434" width="5.796875" style="19" customWidth="1"/>
    <col min="7435" max="7435" width="3.5" style="19" customWidth="1"/>
    <col min="7436" max="7437" width="5.796875" style="19" customWidth="1"/>
    <col min="7438" max="7438" width="2.59765625" style="19" customWidth="1"/>
    <col min="7439" max="7440" width="5.796875" style="19" customWidth="1"/>
    <col min="7441" max="7441" width="2.09765625" style="19" customWidth="1"/>
    <col min="7442" max="7442" width="8.796875" style="19"/>
    <col min="7443" max="7443" width="8.5" style="19" bestFit="1" customWidth="1"/>
    <col min="7444" max="7677" width="8.796875" style="19"/>
    <col min="7678" max="7678" width="2.296875" style="19" customWidth="1"/>
    <col min="7679" max="7680" width="5.69921875" style="19" customWidth="1"/>
    <col min="7681" max="7681" width="3.796875" style="19" customWidth="1"/>
    <col min="7682" max="7682" width="11.09765625" style="19" customWidth="1"/>
    <col min="7683" max="7683" width="2.09765625" style="19" customWidth="1"/>
    <col min="7684" max="7686" width="2.3984375" style="19" customWidth="1"/>
    <col min="7687" max="7687" width="7.8984375" style="19" customWidth="1"/>
    <col min="7688" max="7688" width="3.69921875" style="19" customWidth="1"/>
    <col min="7689" max="7690" width="5.796875" style="19" customWidth="1"/>
    <col min="7691" max="7691" width="3.5" style="19" customWidth="1"/>
    <col min="7692" max="7693" width="5.796875" style="19" customWidth="1"/>
    <col min="7694" max="7694" width="2.59765625" style="19" customWidth="1"/>
    <col min="7695" max="7696" width="5.796875" style="19" customWidth="1"/>
    <col min="7697" max="7697" width="2.09765625" style="19" customWidth="1"/>
    <col min="7698" max="7698" width="8.796875" style="19"/>
    <col min="7699" max="7699" width="8.5" style="19" bestFit="1" customWidth="1"/>
    <col min="7700" max="7933" width="8.796875" style="19"/>
    <col min="7934" max="7934" width="2.296875" style="19" customWidth="1"/>
    <col min="7935" max="7936" width="5.69921875" style="19" customWidth="1"/>
    <col min="7937" max="7937" width="3.796875" style="19" customWidth="1"/>
    <col min="7938" max="7938" width="11.09765625" style="19" customWidth="1"/>
    <col min="7939" max="7939" width="2.09765625" style="19" customWidth="1"/>
    <col min="7940" max="7942" width="2.3984375" style="19" customWidth="1"/>
    <col min="7943" max="7943" width="7.8984375" style="19" customWidth="1"/>
    <col min="7944" max="7944" width="3.69921875" style="19" customWidth="1"/>
    <col min="7945" max="7946" width="5.796875" style="19" customWidth="1"/>
    <col min="7947" max="7947" width="3.5" style="19" customWidth="1"/>
    <col min="7948" max="7949" width="5.796875" style="19" customWidth="1"/>
    <col min="7950" max="7950" width="2.59765625" style="19" customWidth="1"/>
    <col min="7951" max="7952" width="5.796875" style="19" customWidth="1"/>
    <col min="7953" max="7953" width="2.09765625" style="19" customWidth="1"/>
    <col min="7954" max="7954" width="8.796875" style="19"/>
    <col min="7955" max="7955" width="8.5" style="19" bestFit="1" customWidth="1"/>
    <col min="7956" max="8189" width="8.796875" style="19"/>
    <col min="8190" max="8190" width="2.296875" style="19" customWidth="1"/>
    <col min="8191" max="8192" width="5.69921875" style="19" customWidth="1"/>
    <col min="8193" max="8193" width="3.796875" style="19" customWidth="1"/>
    <col min="8194" max="8194" width="11.09765625" style="19" customWidth="1"/>
    <col min="8195" max="8195" width="2.09765625" style="19" customWidth="1"/>
    <col min="8196" max="8198" width="2.3984375" style="19" customWidth="1"/>
    <col min="8199" max="8199" width="7.8984375" style="19" customWidth="1"/>
    <col min="8200" max="8200" width="3.69921875" style="19" customWidth="1"/>
    <col min="8201" max="8202" width="5.796875" style="19" customWidth="1"/>
    <col min="8203" max="8203" width="3.5" style="19" customWidth="1"/>
    <col min="8204" max="8205" width="5.796875" style="19" customWidth="1"/>
    <col min="8206" max="8206" width="2.59765625" style="19" customWidth="1"/>
    <col min="8207" max="8208" width="5.796875" style="19" customWidth="1"/>
    <col min="8209" max="8209" width="2.09765625" style="19" customWidth="1"/>
    <col min="8210" max="8210" width="8.796875" style="19"/>
    <col min="8211" max="8211" width="8.5" style="19" bestFit="1" customWidth="1"/>
    <col min="8212" max="8445" width="8.796875" style="19"/>
    <col min="8446" max="8446" width="2.296875" style="19" customWidth="1"/>
    <col min="8447" max="8448" width="5.69921875" style="19" customWidth="1"/>
    <col min="8449" max="8449" width="3.796875" style="19" customWidth="1"/>
    <col min="8450" max="8450" width="11.09765625" style="19" customWidth="1"/>
    <col min="8451" max="8451" width="2.09765625" style="19" customWidth="1"/>
    <col min="8452" max="8454" width="2.3984375" style="19" customWidth="1"/>
    <col min="8455" max="8455" width="7.8984375" style="19" customWidth="1"/>
    <col min="8456" max="8456" width="3.69921875" style="19" customWidth="1"/>
    <col min="8457" max="8458" width="5.796875" style="19" customWidth="1"/>
    <col min="8459" max="8459" width="3.5" style="19" customWidth="1"/>
    <col min="8460" max="8461" width="5.796875" style="19" customWidth="1"/>
    <col min="8462" max="8462" width="2.59765625" style="19" customWidth="1"/>
    <col min="8463" max="8464" width="5.796875" style="19" customWidth="1"/>
    <col min="8465" max="8465" width="2.09765625" style="19" customWidth="1"/>
    <col min="8466" max="8466" width="8.796875" style="19"/>
    <col min="8467" max="8467" width="8.5" style="19" bestFit="1" customWidth="1"/>
    <col min="8468" max="8701" width="8.796875" style="19"/>
    <col min="8702" max="8702" width="2.296875" style="19" customWidth="1"/>
    <col min="8703" max="8704" width="5.69921875" style="19" customWidth="1"/>
    <col min="8705" max="8705" width="3.796875" style="19" customWidth="1"/>
    <col min="8706" max="8706" width="11.09765625" style="19" customWidth="1"/>
    <col min="8707" max="8707" width="2.09765625" style="19" customWidth="1"/>
    <col min="8708" max="8710" width="2.3984375" style="19" customWidth="1"/>
    <col min="8711" max="8711" width="7.8984375" style="19" customWidth="1"/>
    <col min="8712" max="8712" width="3.69921875" style="19" customWidth="1"/>
    <col min="8713" max="8714" width="5.796875" style="19" customWidth="1"/>
    <col min="8715" max="8715" width="3.5" style="19" customWidth="1"/>
    <col min="8716" max="8717" width="5.796875" style="19" customWidth="1"/>
    <col min="8718" max="8718" width="2.59765625" style="19" customWidth="1"/>
    <col min="8719" max="8720" width="5.796875" style="19" customWidth="1"/>
    <col min="8721" max="8721" width="2.09765625" style="19" customWidth="1"/>
    <col min="8722" max="8722" width="8.796875" style="19"/>
    <col min="8723" max="8723" width="8.5" style="19" bestFit="1" customWidth="1"/>
    <col min="8724" max="8957" width="8.796875" style="19"/>
    <col min="8958" max="8958" width="2.296875" style="19" customWidth="1"/>
    <col min="8959" max="8960" width="5.69921875" style="19" customWidth="1"/>
    <col min="8961" max="8961" width="3.796875" style="19" customWidth="1"/>
    <col min="8962" max="8962" width="11.09765625" style="19" customWidth="1"/>
    <col min="8963" max="8963" width="2.09765625" style="19" customWidth="1"/>
    <col min="8964" max="8966" width="2.3984375" style="19" customWidth="1"/>
    <col min="8967" max="8967" width="7.8984375" style="19" customWidth="1"/>
    <col min="8968" max="8968" width="3.69921875" style="19" customWidth="1"/>
    <col min="8969" max="8970" width="5.796875" style="19" customWidth="1"/>
    <col min="8971" max="8971" width="3.5" style="19" customWidth="1"/>
    <col min="8972" max="8973" width="5.796875" style="19" customWidth="1"/>
    <col min="8974" max="8974" width="2.59765625" style="19" customWidth="1"/>
    <col min="8975" max="8976" width="5.796875" style="19" customWidth="1"/>
    <col min="8977" max="8977" width="2.09765625" style="19" customWidth="1"/>
    <col min="8978" max="8978" width="8.796875" style="19"/>
    <col min="8979" max="8979" width="8.5" style="19" bestFit="1" customWidth="1"/>
    <col min="8980" max="9213" width="8.796875" style="19"/>
    <col min="9214" max="9214" width="2.296875" style="19" customWidth="1"/>
    <col min="9215" max="9216" width="5.69921875" style="19" customWidth="1"/>
    <col min="9217" max="9217" width="3.796875" style="19" customWidth="1"/>
    <col min="9218" max="9218" width="11.09765625" style="19" customWidth="1"/>
    <col min="9219" max="9219" width="2.09765625" style="19" customWidth="1"/>
    <col min="9220" max="9222" width="2.3984375" style="19" customWidth="1"/>
    <col min="9223" max="9223" width="7.8984375" style="19" customWidth="1"/>
    <col min="9224" max="9224" width="3.69921875" style="19" customWidth="1"/>
    <col min="9225" max="9226" width="5.796875" style="19" customWidth="1"/>
    <col min="9227" max="9227" width="3.5" style="19" customWidth="1"/>
    <col min="9228" max="9229" width="5.796875" style="19" customWidth="1"/>
    <col min="9230" max="9230" width="2.59765625" style="19" customWidth="1"/>
    <col min="9231" max="9232" width="5.796875" style="19" customWidth="1"/>
    <col min="9233" max="9233" width="2.09765625" style="19" customWidth="1"/>
    <col min="9234" max="9234" width="8.796875" style="19"/>
    <col min="9235" max="9235" width="8.5" style="19" bestFit="1" customWidth="1"/>
    <col min="9236" max="9469" width="8.796875" style="19"/>
    <col min="9470" max="9470" width="2.296875" style="19" customWidth="1"/>
    <col min="9471" max="9472" width="5.69921875" style="19" customWidth="1"/>
    <col min="9473" max="9473" width="3.796875" style="19" customWidth="1"/>
    <col min="9474" max="9474" width="11.09765625" style="19" customWidth="1"/>
    <col min="9475" max="9475" width="2.09765625" style="19" customWidth="1"/>
    <col min="9476" max="9478" width="2.3984375" style="19" customWidth="1"/>
    <col min="9479" max="9479" width="7.8984375" style="19" customWidth="1"/>
    <col min="9480" max="9480" width="3.69921875" style="19" customWidth="1"/>
    <col min="9481" max="9482" width="5.796875" style="19" customWidth="1"/>
    <col min="9483" max="9483" width="3.5" style="19" customWidth="1"/>
    <col min="9484" max="9485" width="5.796875" style="19" customWidth="1"/>
    <col min="9486" max="9486" width="2.59765625" style="19" customWidth="1"/>
    <col min="9487" max="9488" width="5.796875" style="19" customWidth="1"/>
    <col min="9489" max="9489" width="2.09765625" style="19" customWidth="1"/>
    <col min="9490" max="9490" width="8.796875" style="19"/>
    <col min="9491" max="9491" width="8.5" style="19" bestFit="1" customWidth="1"/>
    <col min="9492" max="9725" width="8.796875" style="19"/>
    <col min="9726" max="9726" width="2.296875" style="19" customWidth="1"/>
    <col min="9727" max="9728" width="5.69921875" style="19" customWidth="1"/>
    <col min="9729" max="9729" width="3.796875" style="19" customWidth="1"/>
    <col min="9730" max="9730" width="11.09765625" style="19" customWidth="1"/>
    <col min="9731" max="9731" width="2.09765625" style="19" customWidth="1"/>
    <col min="9732" max="9734" width="2.3984375" style="19" customWidth="1"/>
    <col min="9735" max="9735" width="7.8984375" style="19" customWidth="1"/>
    <col min="9736" max="9736" width="3.69921875" style="19" customWidth="1"/>
    <col min="9737" max="9738" width="5.796875" style="19" customWidth="1"/>
    <col min="9739" max="9739" width="3.5" style="19" customWidth="1"/>
    <col min="9740" max="9741" width="5.796875" style="19" customWidth="1"/>
    <col min="9742" max="9742" width="2.59765625" style="19" customWidth="1"/>
    <col min="9743" max="9744" width="5.796875" style="19" customWidth="1"/>
    <col min="9745" max="9745" width="2.09765625" style="19" customWidth="1"/>
    <col min="9746" max="9746" width="8.796875" style="19"/>
    <col min="9747" max="9747" width="8.5" style="19" bestFit="1" customWidth="1"/>
    <col min="9748" max="9981" width="8.796875" style="19"/>
    <col min="9982" max="9982" width="2.296875" style="19" customWidth="1"/>
    <col min="9983" max="9984" width="5.69921875" style="19" customWidth="1"/>
    <col min="9985" max="9985" width="3.796875" style="19" customWidth="1"/>
    <col min="9986" max="9986" width="11.09765625" style="19" customWidth="1"/>
    <col min="9987" max="9987" width="2.09765625" style="19" customWidth="1"/>
    <col min="9988" max="9990" width="2.3984375" style="19" customWidth="1"/>
    <col min="9991" max="9991" width="7.8984375" style="19" customWidth="1"/>
    <col min="9992" max="9992" width="3.69921875" style="19" customWidth="1"/>
    <col min="9993" max="9994" width="5.796875" style="19" customWidth="1"/>
    <col min="9995" max="9995" width="3.5" style="19" customWidth="1"/>
    <col min="9996" max="9997" width="5.796875" style="19" customWidth="1"/>
    <col min="9998" max="9998" width="2.59765625" style="19" customWidth="1"/>
    <col min="9999" max="10000" width="5.796875" style="19" customWidth="1"/>
    <col min="10001" max="10001" width="2.09765625" style="19" customWidth="1"/>
    <col min="10002" max="10002" width="8.796875" style="19"/>
    <col min="10003" max="10003" width="8.5" style="19" bestFit="1" customWidth="1"/>
    <col min="10004" max="10237" width="8.796875" style="19"/>
    <col min="10238" max="10238" width="2.296875" style="19" customWidth="1"/>
    <col min="10239" max="10240" width="5.69921875" style="19" customWidth="1"/>
    <col min="10241" max="10241" width="3.796875" style="19" customWidth="1"/>
    <col min="10242" max="10242" width="11.09765625" style="19" customWidth="1"/>
    <col min="10243" max="10243" width="2.09765625" style="19" customWidth="1"/>
    <col min="10244" max="10246" width="2.3984375" style="19" customWidth="1"/>
    <col min="10247" max="10247" width="7.8984375" style="19" customWidth="1"/>
    <col min="10248" max="10248" width="3.69921875" style="19" customWidth="1"/>
    <col min="10249" max="10250" width="5.796875" style="19" customWidth="1"/>
    <col min="10251" max="10251" width="3.5" style="19" customWidth="1"/>
    <col min="10252" max="10253" width="5.796875" style="19" customWidth="1"/>
    <col min="10254" max="10254" width="2.59765625" style="19" customWidth="1"/>
    <col min="10255" max="10256" width="5.796875" style="19" customWidth="1"/>
    <col min="10257" max="10257" width="2.09765625" style="19" customWidth="1"/>
    <col min="10258" max="10258" width="8.796875" style="19"/>
    <col min="10259" max="10259" width="8.5" style="19" bestFit="1" customWidth="1"/>
    <col min="10260" max="10493" width="8.796875" style="19"/>
    <col min="10494" max="10494" width="2.296875" style="19" customWidth="1"/>
    <col min="10495" max="10496" width="5.69921875" style="19" customWidth="1"/>
    <col min="10497" max="10497" width="3.796875" style="19" customWidth="1"/>
    <col min="10498" max="10498" width="11.09765625" style="19" customWidth="1"/>
    <col min="10499" max="10499" width="2.09765625" style="19" customWidth="1"/>
    <col min="10500" max="10502" width="2.3984375" style="19" customWidth="1"/>
    <col min="10503" max="10503" width="7.8984375" style="19" customWidth="1"/>
    <col min="10504" max="10504" width="3.69921875" style="19" customWidth="1"/>
    <col min="10505" max="10506" width="5.796875" style="19" customWidth="1"/>
    <col min="10507" max="10507" width="3.5" style="19" customWidth="1"/>
    <col min="10508" max="10509" width="5.796875" style="19" customWidth="1"/>
    <col min="10510" max="10510" width="2.59765625" style="19" customWidth="1"/>
    <col min="10511" max="10512" width="5.796875" style="19" customWidth="1"/>
    <col min="10513" max="10513" width="2.09765625" style="19" customWidth="1"/>
    <col min="10514" max="10514" width="8.796875" style="19"/>
    <col min="10515" max="10515" width="8.5" style="19" bestFit="1" customWidth="1"/>
    <col min="10516" max="10749" width="8.796875" style="19"/>
    <col min="10750" max="10750" width="2.296875" style="19" customWidth="1"/>
    <col min="10751" max="10752" width="5.69921875" style="19" customWidth="1"/>
    <col min="10753" max="10753" width="3.796875" style="19" customWidth="1"/>
    <col min="10754" max="10754" width="11.09765625" style="19" customWidth="1"/>
    <col min="10755" max="10755" width="2.09765625" style="19" customWidth="1"/>
    <col min="10756" max="10758" width="2.3984375" style="19" customWidth="1"/>
    <col min="10759" max="10759" width="7.8984375" style="19" customWidth="1"/>
    <col min="10760" max="10760" width="3.69921875" style="19" customWidth="1"/>
    <col min="10761" max="10762" width="5.796875" style="19" customWidth="1"/>
    <col min="10763" max="10763" width="3.5" style="19" customWidth="1"/>
    <col min="10764" max="10765" width="5.796875" style="19" customWidth="1"/>
    <col min="10766" max="10766" width="2.59765625" style="19" customWidth="1"/>
    <col min="10767" max="10768" width="5.796875" style="19" customWidth="1"/>
    <col min="10769" max="10769" width="2.09765625" style="19" customWidth="1"/>
    <col min="10770" max="10770" width="8.796875" style="19"/>
    <col min="10771" max="10771" width="8.5" style="19" bestFit="1" customWidth="1"/>
    <col min="10772" max="11005" width="8.796875" style="19"/>
    <col min="11006" max="11006" width="2.296875" style="19" customWidth="1"/>
    <col min="11007" max="11008" width="5.69921875" style="19" customWidth="1"/>
    <col min="11009" max="11009" width="3.796875" style="19" customWidth="1"/>
    <col min="11010" max="11010" width="11.09765625" style="19" customWidth="1"/>
    <col min="11011" max="11011" width="2.09765625" style="19" customWidth="1"/>
    <col min="11012" max="11014" width="2.3984375" style="19" customWidth="1"/>
    <col min="11015" max="11015" width="7.8984375" style="19" customWidth="1"/>
    <col min="11016" max="11016" width="3.69921875" style="19" customWidth="1"/>
    <col min="11017" max="11018" width="5.796875" style="19" customWidth="1"/>
    <col min="11019" max="11019" width="3.5" style="19" customWidth="1"/>
    <col min="11020" max="11021" width="5.796875" style="19" customWidth="1"/>
    <col min="11022" max="11022" width="2.59765625" style="19" customWidth="1"/>
    <col min="11023" max="11024" width="5.796875" style="19" customWidth="1"/>
    <col min="11025" max="11025" width="2.09765625" style="19" customWidth="1"/>
    <col min="11026" max="11026" width="8.796875" style="19"/>
    <col min="11027" max="11027" width="8.5" style="19" bestFit="1" customWidth="1"/>
    <col min="11028" max="11261" width="8.796875" style="19"/>
    <col min="11262" max="11262" width="2.296875" style="19" customWidth="1"/>
    <col min="11263" max="11264" width="5.69921875" style="19" customWidth="1"/>
    <col min="11265" max="11265" width="3.796875" style="19" customWidth="1"/>
    <col min="11266" max="11266" width="11.09765625" style="19" customWidth="1"/>
    <col min="11267" max="11267" width="2.09765625" style="19" customWidth="1"/>
    <col min="11268" max="11270" width="2.3984375" style="19" customWidth="1"/>
    <col min="11271" max="11271" width="7.8984375" style="19" customWidth="1"/>
    <col min="11272" max="11272" width="3.69921875" style="19" customWidth="1"/>
    <col min="11273" max="11274" width="5.796875" style="19" customWidth="1"/>
    <col min="11275" max="11275" width="3.5" style="19" customWidth="1"/>
    <col min="11276" max="11277" width="5.796875" style="19" customWidth="1"/>
    <col min="11278" max="11278" width="2.59765625" style="19" customWidth="1"/>
    <col min="11279" max="11280" width="5.796875" style="19" customWidth="1"/>
    <col min="11281" max="11281" width="2.09765625" style="19" customWidth="1"/>
    <col min="11282" max="11282" width="8.796875" style="19"/>
    <col min="11283" max="11283" width="8.5" style="19" bestFit="1" customWidth="1"/>
    <col min="11284" max="11517" width="8.796875" style="19"/>
    <col min="11518" max="11518" width="2.296875" style="19" customWidth="1"/>
    <col min="11519" max="11520" width="5.69921875" style="19" customWidth="1"/>
    <col min="11521" max="11521" width="3.796875" style="19" customWidth="1"/>
    <col min="11522" max="11522" width="11.09765625" style="19" customWidth="1"/>
    <col min="11523" max="11523" width="2.09765625" style="19" customWidth="1"/>
    <col min="11524" max="11526" width="2.3984375" style="19" customWidth="1"/>
    <col min="11527" max="11527" width="7.8984375" style="19" customWidth="1"/>
    <col min="11528" max="11528" width="3.69921875" style="19" customWidth="1"/>
    <col min="11529" max="11530" width="5.796875" style="19" customWidth="1"/>
    <col min="11531" max="11531" width="3.5" style="19" customWidth="1"/>
    <col min="11532" max="11533" width="5.796875" style="19" customWidth="1"/>
    <col min="11534" max="11534" width="2.59765625" style="19" customWidth="1"/>
    <col min="11535" max="11536" width="5.796875" style="19" customWidth="1"/>
    <col min="11537" max="11537" width="2.09765625" style="19" customWidth="1"/>
    <col min="11538" max="11538" width="8.796875" style="19"/>
    <col min="11539" max="11539" width="8.5" style="19" bestFit="1" customWidth="1"/>
    <col min="11540" max="11773" width="8.796875" style="19"/>
    <col min="11774" max="11774" width="2.296875" style="19" customWidth="1"/>
    <col min="11775" max="11776" width="5.69921875" style="19" customWidth="1"/>
    <col min="11777" max="11777" width="3.796875" style="19" customWidth="1"/>
    <col min="11778" max="11778" width="11.09765625" style="19" customWidth="1"/>
    <col min="11779" max="11779" width="2.09765625" style="19" customWidth="1"/>
    <col min="11780" max="11782" width="2.3984375" style="19" customWidth="1"/>
    <col min="11783" max="11783" width="7.8984375" style="19" customWidth="1"/>
    <col min="11784" max="11784" width="3.69921875" style="19" customWidth="1"/>
    <col min="11785" max="11786" width="5.796875" style="19" customWidth="1"/>
    <col min="11787" max="11787" width="3.5" style="19" customWidth="1"/>
    <col min="11788" max="11789" width="5.796875" style="19" customWidth="1"/>
    <col min="11790" max="11790" width="2.59765625" style="19" customWidth="1"/>
    <col min="11791" max="11792" width="5.796875" style="19" customWidth="1"/>
    <col min="11793" max="11793" width="2.09765625" style="19" customWidth="1"/>
    <col min="11794" max="11794" width="8.796875" style="19"/>
    <col min="11795" max="11795" width="8.5" style="19" bestFit="1" customWidth="1"/>
    <col min="11796" max="12029" width="8.796875" style="19"/>
    <col min="12030" max="12030" width="2.296875" style="19" customWidth="1"/>
    <col min="12031" max="12032" width="5.69921875" style="19" customWidth="1"/>
    <col min="12033" max="12033" width="3.796875" style="19" customWidth="1"/>
    <col min="12034" max="12034" width="11.09765625" style="19" customWidth="1"/>
    <col min="12035" max="12035" width="2.09765625" style="19" customWidth="1"/>
    <col min="12036" max="12038" width="2.3984375" style="19" customWidth="1"/>
    <col min="12039" max="12039" width="7.8984375" style="19" customWidth="1"/>
    <col min="12040" max="12040" width="3.69921875" style="19" customWidth="1"/>
    <col min="12041" max="12042" width="5.796875" style="19" customWidth="1"/>
    <col min="12043" max="12043" width="3.5" style="19" customWidth="1"/>
    <col min="12044" max="12045" width="5.796875" style="19" customWidth="1"/>
    <col min="12046" max="12046" width="2.59765625" style="19" customWidth="1"/>
    <col min="12047" max="12048" width="5.796875" style="19" customWidth="1"/>
    <col min="12049" max="12049" width="2.09765625" style="19" customWidth="1"/>
    <col min="12050" max="12050" width="8.796875" style="19"/>
    <col min="12051" max="12051" width="8.5" style="19" bestFit="1" customWidth="1"/>
    <col min="12052" max="12285" width="8.796875" style="19"/>
    <col min="12286" max="12286" width="2.296875" style="19" customWidth="1"/>
    <col min="12287" max="12288" width="5.69921875" style="19" customWidth="1"/>
    <col min="12289" max="12289" width="3.796875" style="19" customWidth="1"/>
    <col min="12290" max="12290" width="11.09765625" style="19" customWidth="1"/>
    <col min="12291" max="12291" width="2.09765625" style="19" customWidth="1"/>
    <col min="12292" max="12294" width="2.3984375" style="19" customWidth="1"/>
    <col min="12295" max="12295" width="7.8984375" style="19" customWidth="1"/>
    <col min="12296" max="12296" width="3.69921875" style="19" customWidth="1"/>
    <col min="12297" max="12298" width="5.796875" style="19" customWidth="1"/>
    <col min="12299" max="12299" width="3.5" style="19" customWidth="1"/>
    <col min="12300" max="12301" width="5.796875" style="19" customWidth="1"/>
    <col min="12302" max="12302" width="2.59765625" style="19" customWidth="1"/>
    <col min="12303" max="12304" width="5.796875" style="19" customWidth="1"/>
    <col min="12305" max="12305" width="2.09765625" style="19" customWidth="1"/>
    <col min="12306" max="12306" width="8.796875" style="19"/>
    <col min="12307" max="12307" width="8.5" style="19" bestFit="1" customWidth="1"/>
    <col min="12308" max="12541" width="8.796875" style="19"/>
    <col min="12542" max="12542" width="2.296875" style="19" customWidth="1"/>
    <col min="12543" max="12544" width="5.69921875" style="19" customWidth="1"/>
    <col min="12545" max="12545" width="3.796875" style="19" customWidth="1"/>
    <col min="12546" max="12546" width="11.09765625" style="19" customWidth="1"/>
    <col min="12547" max="12547" width="2.09765625" style="19" customWidth="1"/>
    <col min="12548" max="12550" width="2.3984375" style="19" customWidth="1"/>
    <col min="12551" max="12551" width="7.8984375" style="19" customWidth="1"/>
    <col min="12552" max="12552" width="3.69921875" style="19" customWidth="1"/>
    <col min="12553" max="12554" width="5.796875" style="19" customWidth="1"/>
    <col min="12555" max="12555" width="3.5" style="19" customWidth="1"/>
    <col min="12556" max="12557" width="5.796875" style="19" customWidth="1"/>
    <col min="12558" max="12558" width="2.59765625" style="19" customWidth="1"/>
    <col min="12559" max="12560" width="5.796875" style="19" customWidth="1"/>
    <col min="12561" max="12561" width="2.09765625" style="19" customWidth="1"/>
    <col min="12562" max="12562" width="8.796875" style="19"/>
    <col min="12563" max="12563" width="8.5" style="19" bestFit="1" customWidth="1"/>
    <col min="12564" max="12797" width="8.796875" style="19"/>
    <col min="12798" max="12798" width="2.296875" style="19" customWidth="1"/>
    <col min="12799" max="12800" width="5.69921875" style="19" customWidth="1"/>
    <col min="12801" max="12801" width="3.796875" style="19" customWidth="1"/>
    <col min="12802" max="12802" width="11.09765625" style="19" customWidth="1"/>
    <col min="12803" max="12803" width="2.09765625" style="19" customWidth="1"/>
    <col min="12804" max="12806" width="2.3984375" style="19" customWidth="1"/>
    <col min="12807" max="12807" width="7.8984375" style="19" customWidth="1"/>
    <col min="12808" max="12808" width="3.69921875" style="19" customWidth="1"/>
    <col min="12809" max="12810" width="5.796875" style="19" customWidth="1"/>
    <col min="12811" max="12811" width="3.5" style="19" customWidth="1"/>
    <col min="12812" max="12813" width="5.796875" style="19" customWidth="1"/>
    <col min="12814" max="12814" width="2.59765625" style="19" customWidth="1"/>
    <col min="12815" max="12816" width="5.796875" style="19" customWidth="1"/>
    <col min="12817" max="12817" width="2.09765625" style="19" customWidth="1"/>
    <col min="12818" max="12818" width="8.796875" style="19"/>
    <col min="12819" max="12819" width="8.5" style="19" bestFit="1" customWidth="1"/>
    <col min="12820" max="13053" width="8.796875" style="19"/>
    <col min="13054" max="13054" width="2.296875" style="19" customWidth="1"/>
    <col min="13055" max="13056" width="5.69921875" style="19" customWidth="1"/>
    <col min="13057" max="13057" width="3.796875" style="19" customWidth="1"/>
    <col min="13058" max="13058" width="11.09765625" style="19" customWidth="1"/>
    <col min="13059" max="13059" width="2.09765625" style="19" customWidth="1"/>
    <col min="13060" max="13062" width="2.3984375" style="19" customWidth="1"/>
    <col min="13063" max="13063" width="7.8984375" style="19" customWidth="1"/>
    <col min="13064" max="13064" width="3.69921875" style="19" customWidth="1"/>
    <col min="13065" max="13066" width="5.796875" style="19" customWidth="1"/>
    <col min="13067" max="13067" width="3.5" style="19" customWidth="1"/>
    <col min="13068" max="13069" width="5.796875" style="19" customWidth="1"/>
    <col min="13070" max="13070" width="2.59765625" style="19" customWidth="1"/>
    <col min="13071" max="13072" width="5.796875" style="19" customWidth="1"/>
    <col min="13073" max="13073" width="2.09765625" style="19" customWidth="1"/>
    <col min="13074" max="13074" width="8.796875" style="19"/>
    <col min="13075" max="13075" width="8.5" style="19" bestFit="1" customWidth="1"/>
    <col min="13076" max="13309" width="8.796875" style="19"/>
    <col min="13310" max="13310" width="2.296875" style="19" customWidth="1"/>
    <col min="13311" max="13312" width="5.69921875" style="19" customWidth="1"/>
    <col min="13313" max="13313" width="3.796875" style="19" customWidth="1"/>
    <col min="13314" max="13314" width="11.09765625" style="19" customWidth="1"/>
    <col min="13315" max="13315" width="2.09765625" style="19" customWidth="1"/>
    <col min="13316" max="13318" width="2.3984375" style="19" customWidth="1"/>
    <col min="13319" max="13319" width="7.8984375" style="19" customWidth="1"/>
    <col min="13320" max="13320" width="3.69921875" style="19" customWidth="1"/>
    <col min="13321" max="13322" width="5.796875" style="19" customWidth="1"/>
    <col min="13323" max="13323" width="3.5" style="19" customWidth="1"/>
    <col min="13324" max="13325" width="5.796875" style="19" customWidth="1"/>
    <col min="13326" max="13326" width="2.59765625" style="19" customWidth="1"/>
    <col min="13327" max="13328" width="5.796875" style="19" customWidth="1"/>
    <col min="13329" max="13329" width="2.09765625" style="19" customWidth="1"/>
    <col min="13330" max="13330" width="8.796875" style="19"/>
    <col min="13331" max="13331" width="8.5" style="19" bestFit="1" customWidth="1"/>
    <col min="13332" max="13565" width="8.796875" style="19"/>
    <col min="13566" max="13566" width="2.296875" style="19" customWidth="1"/>
    <col min="13567" max="13568" width="5.69921875" style="19" customWidth="1"/>
    <col min="13569" max="13569" width="3.796875" style="19" customWidth="1"/>
    <col min="13570" max="13570" width="11.09765625" style="19" customWidth="1"/>
    <col min="13571" max="13571" width="2.09765625" style="19" customWidth="1"/>
    <col min="13572" max="13574" width="2.3984375" style="19" customWidth="1"/>
    <col min="13575" max="13575" width="7.8984375" style="19" customWidth="1"/>
    <col min="13576" max="13576" width="3.69921875" style="19" customWidth="1"/>
    <col min="13577" max="13578" width="5.796875" style="19" customWidth="1"/>
    <col min="13579" max="13579" width="3.5" style="19" customWidth="1"/>
    <col min="13580" max="13581" width="5.796875" style="19" customWidth="1"/>
    <col min="13582" max="13582" width="2.59765625" style="19" customWidth="1"/>
    <col min="13583" max="13584" width="5.796875" style="19" customWidth="1"/>
    <col min="13585" max="13585" width="2.09765625" style="19" customWidth="1"/>
    <col min="13586" max="13586" width="8.796875" style="19"/>
    <col min="13587" max="13587" width="8.5" style="19" bestFit="1" customWidth="1"/>
    <col min="13588" max="13821" width="8.796875" style="19"/>
    <col min="13822" max="13822" width="2.296875" style="19" customWidth="1"/>
    <col min="13823" max="13824" width="5.69921875" style="19" customWidth="1"/>
    <col min="13825" max="13825" width="3.796875" style="19" customWidth="1"/>
    <col min="13826" max="13826" width="11.09765625" style="19" customWidth="1"/>
    <col min="13827" max="13827" width="2.09765625" style="19" customWidth="1"/>
    <col min="13828" max="13830" width="2.3984375" style="19" customWidth="1"/>
    <col min="13831" max="13831" width="7.8984375" style="19" customWidth="1"/>
    <col min="13832" max="13832" width="3.69921875" style="19" customWidth="1"/>
    <col min="13833" max="13834" width="5.796875" style="19" customWidth="1"/>
    <col min="13835" max="13835" width="3.5" style="19" customWidth="1"/>
    <col min="13836" max="13837" width="5.796875" style="19" customWidth="1"/>
    <col min="13838" max="13838" width="2.59765625" style="19" customWidth="1"/>
    <col min="13839" max="13840" width="5.796875" style="19" customWidth="1"/>
    <col min="13841" max="13841" width="2.09765625" style="19" customWidth="1"/>
    <col min="13842" max="13842" width="8.796875" style="19"/>
    <col min="13843" max="13843" width="8.5" style="19" bestFit="1" customWidth="1"/>
    <col min="13844" max="14077" width="8.796875" style="19"/>
    <col min="14078" max="14078" width="2.296875" style="19" customWidth="1"/>
    <col min="14079" max="14080" width="5.69921875" style="19" customWidth="1"/>
    <col min="14081" max="14081" width="3.796875" style="19" customWidth="1"/>
    <col min="14082" max="14082" width="11.09765625" style="19" customWidth="1"/>
    <col min="14083" max="14083" width="2.09765625" style="19" customWidth="1"/>
    <col min="14084" max="14086" width="2.3984375" style="19" customWidth="1"/>
    <col min="14087" max="14087" width="7.8984375" style="19" customWidth="1"/>
    <col min="14088" max="14088" width="3.69921875" style="19" customWidth="1"/>
    <col min="14089" max="14090" width="5.796875" style="19" customWidth="1"/>
    <col min="14091" max="14091" width="3.5" style="19" customWidth="1"/>
    <col min="14092" max="14093" width="5.796875" style="19" customWidth="1"/>
    <col min="14094" max="14094" width="2.59765625" style="19" customWidth="1"/>
    <col min="14095" max="14096" width="5.796875" style="19" customWidth="1"/>
    <col min="14097" max="14097" width="2.09765625" style="19" customWidth="1"/>
    <col min="14098" max="14098" width="8.796875" style="19"/>
    <col min="14099" max="14099" width="8.5" style="19" bestFit="1" customWidth="1"/>
    <col min="14100" max="14333" width="8.796875" style="19"/>
    <col min="14334" max="14334" width="2.296875" style="19" customWidth="1"/>
    <col min="14335" max="14336" width="5.69921875" style="19" customWidth="1"/>
    <col min="14337" max="14337" width="3.796875" style="19" customWidth="1"/>
    <col min="14338" max="14338" width="11.09765625" style="19" customWidth="1"/>
    <col min="14339" max="14339" width="2.09765625" style="19" customWidth="1"/>
    <col min="14340" max="14342" width="2.3984375" style="19" customWidth="1"/>
    <col min="14343" max="14343" width="7.8984375" style="19" customWidth="1"/>
    <col min="14344" max="14344" width="3.69921875" style="19" customWidth="1"/>
    <col min="14345" max="14346" width="5.796875" style="19" customWidth="1"/>
    <col min="14347" max="14347" width="3.5" style="19" customWidth="1"/>
    <col min="14348" max="14349" width="5.796875" style="19" customWidth="1"/>
    <col min="14350" max="14350" width="2.59765625" style="19" customWidth="1"/>
    <col min="14351" max="14352" width="5.796875" style="19" customWidth="1"/>
    <col min="14353" max="14353" width="2.09765625" style="19" customWidth="1"/>
    <col min="14354" max="14354" width="8.796875" style="19"/>
    <col min="14355" max="14355" width="8.5" style="19" bestFit="1" customWidth="1"/>
    <col min="14356" max="14589" width="8.796875" style="19"/>
    <col min="14590" max="14590" width="2.296875" style="19" customWidth="1"/>
    <col min="14591" max="14592" width="5.69921875" style="19" customWidth="1"/>
    <col min="14593" max="14593" width="3.796875" style="19" customWidth="1"/>
    <col min="14594" max="14594" width="11.09765625" style="19" customWidth="1"/>
    <col min="14595" max="14595" width="2.09765625" style="19" customWidth="1"/>
    <col min="14596" max="14598" width="2.3984375" style="19" customWidth="1"/>
    <col min="14599" max="14599" width="7.8984375" style="19" customWidth="1"/>
    <col min="14600" max="14600" width="3.69921875" style="19" customWidth="1"/>
    <col min="14601" max="14602" width="5.796875" style="19" customWidth="1"/>
    <col min="14603" max="14603" width="3.5" style="19" customWidth="1"/>
    <col min="14604" max="14605" width="5.796875" style="19" customWidth="1"/>
    <col min="14606" max="14606" width="2.59765625" style="19" customWidth="1"/>
    <col min="14607" max="14608" width="5.796875" style="19" customWidth="1"/>
    <col min="14609" max="14609" width="2.09765625" style="19" customWidth="1"/>
    <col min="14610" max="14610" width="8.796875" style="19"/>
    <col min="14611" max="14611" width="8.5" style="19" bestFit="1" customWidth="1"/>
    <col min="14612" max="14845" width="8.796875" style="19"/>
    <col min="14846" max="14846" width="2.296875" style="19" customWidth="1"/>
    <col min="14847" max="14848" width="5.69921875" style="19" customWidth="1"/>
    <col min="14849" max="14849" width="3.796875" style="19" customWidth="1"/>
    <col min="14850" max="14850" width="11.09765625" style="19" customWidth="1"/>
    <col min="14851" max="14851" width="2.09765625" style="19" customWidth="1"/>
    <col min="14852" max="14854" width="2.3984375" style="19" customWidth="1"/>
    <col min="14855" max="14855" width="7.8984375" style="19" customWidth="1"/>
    <col min="14856" max="14856" width="3.69921875" style="19" customWidth="1"/>
    <col min="14857" max="14858" width="5.796875" style="19" customWidth="1"/>
    <col min="14859" max="14859" width="3.5" style="19" customWidth="1"/>
    <col min="14860" max="14861" width="5.796875" style="19" customWidth="1"/>
    <col min="14862" max="14862" width="2.59765625" style="19" customWidth="1"/>
    <col min="14863" max="14864" width="5.796875" style="19" customWidth="1"/>
    <col min="14865" max="14865" width="2.09765625" style="19" customWidth="1"/>
    <col min="14866" max="14866" width="8.796875" style="19"/>
    <col min="14867" max="14867" width="8.5" style="19" bestFit="1" customWidth="1"/>
    <col min="14868" max="15101" width="8.796875" style="19"/>
    <col min="15102" max="15102" width="2.296875" style="19" customWidth="1"/>
    <col min="15103" max="15104" width="5.69921875" style="19" customWidth="1"/>
    <col min="15105" max="15105" width="3.796875" style="19" customWidth="1"/>
    <col min="15106" max="15106" width="11.09765625" style="19" customWidth="1"/>
    <col min="15107" max="15107" width="2.09765625" style="19" customWidth="1"/>
    <col min="15108" max="15110" width="2.3984375" style="19" customWidth="1"/>
    <col min="15111" max="15111" width="7.8984375" style="19" customWidth="1"/>
    <col min="15112" max="15112" width="3.69921875" style="19" customWidth="1"/>
    <col min="15113" max="15114" width="5.796875" style="19" customWidth="1"/>
    <col min="15115" max="15115" width="3.5" style="19" customWidth="1"/>
    <col min="15116" max="15117" width="5.796875" style="19" customWidth="1"/>
    <col min="15118" max="15118" width="2.59765625" style="19" customWidth="1"/>
    <col min="15119" max="15120" width="5.796875" style="19" customWidth="1"/>
    <col min="15121" max="15121" width="2.09765625" style="19" customWidth="1"/>
    <col min="15122" max="15122" width="8.796875" style="19"/>
    <col min="15123" max="15123" width="8.5" style="19" bestFit="1" customWidth="1"/>
    <col min="15124" max="15357" width="8.796875" style="19"/>
    <col min="15358" max="15358" width="2.296875" style="19" customWidth="1"/>
    <col min="15359" max="15360" width="5.69921875" style="19" customWidth="1"/>
    <col min="15361" max="15361" width="3.796875" style="19" customWidth="1"/>
    <col min="15362" max="15362" width="11.09765625" style="19" customWidth="1"/>
    <col min="15363" max="15363" width="2.09765625" style="19" customWidth="1"/>
    <col min="15364" max="15366" width="2.3984375" style="19" customWidth="1"/>
    <col min="15367" max="15367" width="7.8984375" style="19" customWidth="1"/>
    <col min="15368" max="15368" width="3.69921875" style="19" customWidth="1"/>
    <col min="15369" max="15370" width="5.796875" style="19" customWidth="1"/>
    <col min="15371" max="15371" width="3.5" style="19" customWidth="1"/>
    <col min="15372" max="15373" width="5.796875" style="19" customWidth="1"/>
    <col min="15374" max="15374" width="2.59765625" style="19" customWidth="1"/>
    <col min="15375" max="15376" width="5.796875" style="19" customWidth="1"/>
    <col min="15377" max="15377" width="2.09765625" style="19" customWidth="1"/>
    <col min="15378" max="15378" width="8.796875" style="19"/>
    <col min="15379" max="15379" width="8.5" style="19" bestFit="1" customWidth="1"/>
    <col min="15380" max="15613" width="8.796875" style="19"/>
    <col min="15614" max="15614" width="2.296875" style="19" customWidth="1"/>
    <col min="15615" max="15616" width="5.69921875" style="19" customWidth="1"/>
    <col min="15617" max="15617" width="3.796875" style="19" customWidth="1"/>
    <col min="15618" max="15618" width="11.09765625" style="19" customWidth="1"/>
    <col min="15619" max="15619" width="2.09765625" style="19" customWidth="1"/>
    <col min="15620" max="15622" width="2.3984375" style="19" customWidth="1"/>
    <col min="15623" max="15623" width="7.8984375" style="19" customWidth="1"/>
    <col min="15624" max="15624" width="3.69921875" style="19" customWidth="1"/>
    <col min="15625" max="15626" width="5.796875" style="19" customWidth="1"/>
    <col min="15627" max="15627" width="3.5" style="19" customWidth="1"/>
    <col min="15628" max="15629" width="5.796875" style="19" customWidth="1"/>
    <col min="15630" max="15630" width="2.59765625" style="19" customWidth="1"/>
    <col min="15631" max="15632" width="5.796875" style="19" customWidth="1"/>
    <col min="15633" max="15633" width="2.09765625" style="19" customWidth="1"/>
    <col min="15634" max="15634" width="8.796875" style="19"/>
    <col min="15635" max="15635" width="8.5" style="19" bestFit="1" customWidth="1"/>
    <col min="15636" max="15869" width="8.796875" style="19"/>
    <col min="15870" max="15870" width="2.296875" style="19" customWidth="1"/>
    <col min="15871" max="15872" width="5.69921875" style="19" customWidth="1"/>
    <col min="15873" max="15873" width="3.796875" style="19" customWidth="1"/>
    <col min="15874" max="15874" width="11.09765625" style="19" customWidth="1"/>
    <col min="15875" max="15875" width="2.09765625" style="19" customWidth="1"/>
    <col min="15876" max="15878" width="2.3984375" style="19" customWidth="1"/>
    <col min="15879" max="15879" width="7.8984375" style="19" customWidth="1"/>
    <col min="15880" max="15880" width="3.69921875" style="19" customWidth="1"/>
    <col min="15881" max="15882" width="5.796875" style="19" customWidth="1"/>
    <col min="15883" max="15883" width="3.5" style="19" customWidth="1"/>
    <col min="15884" max="15885" width="5.796875" style="19" customWidth="1"/>
    <col min="15886" max="15886" width="2.59765625" style="19" customWidth="1"/>
    <col min="15887" max="15888" width="5.796875" style="19" customWidth="1"/>
    <col min="15889" max="15889" width="2.09765625" style="19" customWidth="1"/>
    <col min="15890" max="15890" width="8.796875" style="19"/>
    <col min="15891" max="15891" width="8.5" style="19" bestFit="1" customWidth="1"/>
    <col min="15892" max="16125" width="8.796875" style="19"/>
    <col min="16126" max="16126" width="2.296875" style="19" customWidth="1"/>
    <col min="16127" max="16128" width="5.69921875" style="19" customWidth="1"/>
    <col min="16129" max="16129" width="3.796875" style="19" customWidth="1"/>
    <col min="16130" max="16130" width="11.09765625" style="19" customWidth="1"/>
    <col min="16131" max="16131" width="2.09765625" style="19" customWidth="1"/>
    <col min="16132" max="16134" width="2.3984375" style="19" customWidth="1"/>
    <col min="16135" max="16135" width="7.8984375" style="19" customWidth="1"/>
    <col min="16136" max="16136" width="3.69921875" style="19" customWidth="1"/>
    <col min="16137" max="16138" width="5.796875" style="19" customWidth="1"/>
    <col min="16139" max="16139" width="3.5" style="19" customWidth="1"/>
    <col min="16140" max="16141" width="5.796875" style="19" customWidth="1"/>
    <col min="16142" max="16142" width="2.59765625" style="19" customWidth="1"/>
    <col min="16143" max="16144" width="5.796875" style="19" customWidth="1"/>
    <col min="16145" max="16145" width="2.09765625" style="19" customWidth="1"/>
    <col min="16146" max="16146" width="8.796875" style="19"/>
    <col min="16147" max="16147" width="8.5" style="19" bestFit="1" customWidth="1"/>
    <col min="16148" max="16384" width="8.796875" style="19"/>
  </cols>
  <sheetData>
    <row r="1" spans="1:31" ht="22.2" customHeight="1">
      <c r="A1" s="145" t="s">
        <v>244</v>
      </c>
      <c r="B1" s="16"/>
      <c r="C1" s="17"/>
      <c r="D1" s="17"/>
      <c r="E1" s="17"/>
      <c r="F1" s="405"/>
      <c r="G1" s="405"/>
      <c r="H1" s="17"/>
      <c r="I1" s="405"/>
      <c r="J1" s="405"/>
      <c r="K1" s="39"/>
      <c r="L1" s="182"/>
      <c r="M1" s="40" t="s">
        <v>271</v>
      </c>
      <c r="N1" s="182" t="s">
        <v>80</v>
      </c>
      <c r="O1" s="619">
        <f>はじめに入力!C5</f>
        <v>0</v>
      </c>
      <c r="P1" s="619"/>
      <c r="Q1" s="182" t="s">
        <v>81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23.4">
      <c r="A2" s="17"/>
      <c r="B2" s="400" t="str">
        <f>はじめに入力!C3&amp;'※印刷・修正しない（集計シート）'!C22&amp;"年度"&amp;"歳入歳出予算書"</f>
        <v>令和７年度歳入歳出予算書</v>
      </c>
      <c r="C2" s="400"/>
      <c r="D2" s="400"/>
      <c r="E2" s="400"/>
      <c r="F2" s="400"/>
      <c r="G2" s="400"/>
      <c r="H2" s="400"/>
      <c r="I2" s="20"/>
      <c r="J2" s="20"/>
      <c r="K2" s="620" t="s">
        <v>16</v>
      </c>
      <c r="L2" s="621"/>
      <c r="M2" s="622">
        <f>はじめに入力!C6</f>
        <v>0</v>
      </c>
      <c r="N2" s="622"/>
      <c r="O2" s="622"/>
      <c r="P2" s="622"/>
      <c r="Q2" s="622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9.2">
      <c r="A3" s="17"/>
      <c r="B3" s="406" t="s">
        <v>83</v>
      </c>
      <c r="C3" s="406"/>
      <c r="D3" s="406"/>
      <c r="E3" s="406"/>
      <c r="F3" s="406"/>
      <c r="G3" s="406"/>
      <c r="H3" s="17"/>
      <c r="I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18">
      <c r="A4" s="17"/>
      <c r="B4" s="407" t="s">
        <v>84</v>
      </c>
      <c r="C4" s="407"/>
      <c r="D4" s="407"/>
      <c r="E4" s="408"/>
      <c r="F4" s="408"/>
      <c r="G4" s="407" t="s">
        <v>85</v>
      </c>
      <c r="H4" s="407"/>
      <c r="I4" s="407" t="s">
        <v>86</v>
      </c>
      <c r="J4" s="407"/>
      <c r="K4" s="407"/>
      <c r="L4" s="407"/>
      <c r="M4" s="407"/>
      <c r="N4" s="407"/>
      <c r="O4" s="407"/>
      <c r="P4" s="407"/>
      <c r="Q4" s="40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31.2" customHeight="1">
      <c r="A5" s="17"/>
      <c r="B5" s="409" t="s">
        <v>87</v>
      </c>
      <c r="C5" s="409"/>
      <c r="D5" s="409"/>
      <c r="E5" s="409"/>
      <c r="F5" s="409"/>
      <c r="G5" s="162">
        <f>様式３ー決算書!G28</f>
        <v>0</v>
      </c>
      <c r="H5" s="24" t="s">
        <v>88</v>
      </c>
      <c r="I5" s="410"/>
      <c r="J5" s="411"/>
      <c r="K5" s="411"/>
      <c r="L5" s="411"/>
      <c r="M5" s="411"/>
      <c r="N5" s="411"/>
      <c r="O5" s="411"/>
      <c r="P5" s="411"/>
      <c r="Q5" s="412"/>
      <c r="R5" s="18" t="s">
        <v>166</v>
      </c>
      <c r="S5" s="15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18" customHeight="1">
      <c r="A6" s="17"/>
      <c r="B6" s="383" t="s">
        <v>240</v>
      </c>
      <c r="C6" s="384"/>
      <c r="D6" s="384"/>
      <c r="E6" s="384"/>
      <c r="F6" s="385"/>
      <c r="G6" s="614">
        <f>MIN(L13,G30)</f>
        <v>0</v>
      </c>
      <c r="H6" s="246" t="s">
        <v>88</v>
      </c>
      <c r="I6" s="608" t="s">
        <v>89</v>
      </c>
      <c r="J6" s="609"/>
      <c r="K6" s="609"/>
      <c r="L6" s="609"/>
      <c r="M6" s="609"/>
      <c r="N6" s="609"/>
      <c r="O6" s="609"/>
      <c r="P6" s="609"/>
      <c r="Q6" s="610"/>
      <c r="R6" s="18"/>
      <c r="S6" s="17"/>
      <c r="T6" s="17"/>
      <c r="U6" s="17"/>
      <c r="V6" s="17"/>
      <c r="W6" s="17"/>
      <c r="X6" s="18"/>
      <c r="Y6" s="17"/>
      <c r="Z6" s="17"/>
      <c r="AA6" s="17"/>
      <c r="AB6" s="17"/>
      <c r="AC6" s="17"/>
      <c r="AD6" s="17"/>
      <c r="AE6" s="17"/>
    </row>
    <row r="7" spans="1:31" ht="27" customHeight="1">
      <c r="A7" s="98"/>
      <c r="B7" s="386"/>
      <c r="C7" s="387"/>
      <c r="D7" s="387"/>
      <c r="E7" s="387"/>
      <c r="F7" s="388"/>
      <c r="G7" s="415"/>
      <c r="H7" s="245"/>
      <c r="I7" s="111" t="s">
        <v>205</v>
      </c>
      <c r="J7" s="101"/>
      <c r="K7" s="101"/>
      <c r="L7" s="101"/>
      <c r="M7" s="101"/>
      <c r="N7" s="611">
        <f>様式９ー会員人数・役員一覧表!D18</f>
        <v>0</v>
      </c>
      <c r="O7" s="612"/>
      <c r="P7" s="613"/>
      <c r="Q7" s="112" t="s">
        <v>200</v>
      </c>
      <c r="R7" s="18" t="s">
        <v>287</v>
      </c>
      <c r="S7" s="98"/>
      <c r="T7" s="98"/>
      <c r="U7" s="98"/>
      <c r="V7" s="98"/>
      <c r="W7" s="98"/>
      <c r="X7" s="18"/>
      <c r="Y7" s="98"/>
      <c r="Z7" s="98"/>
      <c r="AA7" s="98"/>
      <c r="AB7" s="98"/>
      <c r="AC7" s="98"/>
      <c r="AD7" s="98"/>
      <c r="AE7" s="98"/>
    </row>
    <row r="8" spans="1:31" ht="10.199999999999999" customHeight="1">
      <c r="A8" s="238"/>
      <c r="B8" s="386"/>
      <c r="C8" s="387"/>
      <c r="D8" s="387"/>
      <c r="E8" s="387"/>
      <c r="F8" s="388"/>
      <c r="G8" s="415"/>
      <c r="H8" s="245"/>
      <c r="I8" s="240"/>
      <c r="J8" s="241"/>
      <c r="K8" s="241"/>
      <c r="L8" s="241"/>
      <c r="M8" s="241"/>
      <c r="N8" s="242"/>
      <c r="O8" s="242"/>
      <c r="P8" s="242"/>
      <c r="Q8" s="149"/>
      <c r="R8" s="18"/>
      <c r="S8" s="238"/>
      <c r="T8" s="238"/>
      <c r="U8" s="238"/>
      <c r="V8" s="238"/>
      <c r="W8" s="238"/>
      <c r="X8" s="18"/>
      <c r="Y8" s="238"/>
      <c r="Z8" s="238"/>
      <c r="AA8" s="238"/>
      <c r="AB8" s="238"/>
      <c r="AC8" s="238"/>
      <c r="AD8" s="238"/>
      <c r="AE8" s="238"/>
    </row>
    <row r="9" spans="1:31" ht="19.8" customHeight="1">
      <c r="A9" s="98"/>
      <c r="B9" s="386"/>
      <c r="C9" s="387"/>
      <c r="D9" s="387"/>
      <c r="E9" s="387"/>
      <c r="F9" s="388"/>
      <c r="G9" s="415"/>
      <c r="H9" s="245"/>
      <c r="I9" s="615" t="s">
        <v>293</v>
      </c>
      <c r="J9" s="616"/>
      <c r="K9" s="616"/>
      <c r="L9" s="616"/>
      <c r="M9" s="616"/>
      <c r="N9" s="616"/>
      <c r="O9" s="616"/>
      <c r="P9" s="616"/>
      <c r="Q9" s="617"/>
      <c r="R9" s="18"/>
      <c r="S9" s="98"/>
      <c r="T9" s="98"/>
      <c r="U9" s="98"/>
      <c r="V9" s="98"/>
      <c r="W9" s="98"/>
      <c r="X9" s="18"/>
      <c r="Y9" s="98"/>
      <c r="Z9" s="98"/>
      <c r="AA9" s="98"/>
      <c r="AB9" s="98"/>
      <c r="AC9" s="98"/>
      <c r="AD9" s="98"/>
      <c r="AE9" s="98"/>
    </row>
    <row r="10" spans="1:31" ht="26.4" customHeight="1">
      <c r="A10" s="238"/>
      <c r="B10" s="386"/>
      <c r="C10" s="387"/>
      <c r="D10" s="387"/>
      <c r="E10" s="387"/>
      <c r="F10" s="388"/>
      <c r="G10" s="415"/>
      <c r="H10" s="245"/>
      <c r="I10" s="111" t="str">
        <f>IF(N7&gt;=46,"□","☑")&amp;"～45人の場合"</f>
        <v>☑～45人の場合</v>
      </c>
      <c r="J10" s="136"/>
      <c r="K10" s="250"/>
      <c r="L10" s="252" t="s">
        <v>288</v>
      </c>
      <c r="M10" s="618">
        <v>51300</v>
      </c>
      <c r="N10" s="618"/>
      <c r="O10" s="618"/>
      <c r="P10" s="101" t="s">
        <v>289</v>
      </c>
      <c r="Q10" s="243"/>
      <c r="R10" s="18"/>
      <c r="S10" s="238"/>
      <c r="T10" s="238"/>
      <c r="U10" s="238"/>
      <c r="V10" s="238"/>
      <c r="W10" s="238"/>
      <c r="X10" s="18"/>
      <c r="Y10" s="238"/>
      <c r="Z10" s="238"/>
      <c r="AA10" s="238"/>
      <c r="AB10" s="238"/>
      <c r="AC10" s="238"/>
      <c r="AD10" s="238"/>
      <c r="AE10" s="238"/>
    </row>
    <row r="11" spans="1:31" ht="25.8" customHeight="1">
      <c r="A11" s="238"/>
      <c r="B11" s="386"/>
      <c r="C11" s="387"/>
      <c r="D11" s="387"/>
      <c r="E11" s="387"/>
      <c r="F11" s="388"/>
      <c r="G11" s="415"/>
      <c r="H11" s="245"/>
      <c r="I11" s="251" t="str">
        <f>IF(N7&gt;=46,"☑","□")&amp;"46人～の場合"</f>
        <v>□46人～の場合</v>
      </c>
      <c r="J11" s="250"/>
      <c r="K11" s="250"/>
      <c r="L11" s="252" t="s">
        <v>290</v>
      </c>
      <c r="M11" s="253" t="str">
        <f>IF(N7&gt;=46,N7,"")</f>
        <v/>
      </c>
      <c r="N11" s="626" t="s">
        <v>291</v>
      </c>
      <c r="O11" s="627"/>
      <c r="P11" s="138" t="s">
        <v>292</v>
      </c>
      <c r="Q11" s="243"/>
      <c r="R11" s="18"/>
      <c r="S11" s="238"/>
      <c r="T11" s="238"/>
      <c r="U11" s="238"/>
      <c r="V11" s="238"/>
      <c r="W11" s="238"/>
      <c r="X11" s="18"/>
      <c r="Y11" s="238"/>
      <c r="Z11" s="238"/>
      <c r="AA11" s="238"/>
      <c r="AB11" s="238"/>
      <c r="AC11" s="238"/>
      <c r="AD11" s="238"/>
      <c r="AE11" s="238"/>
    </row>
    <row r="12" spans="1:31" ht="10.8" customHeight="1">
      <c r="A12" s="238"/>
      <c r="B12" s="386"/>
      <c r="C12" s="387"/>
      <c r="D12" s="387"/>
      <c r="E12" s="387"/>
      <c r="F12" s="388"/>
      <c r="G12" s="415"/>
      <c r="H12" s="245"/>
      <c r="I12" s="254"/>
      <c r="J12" s="250"/>
      <c r="K12" s="250"/>
      <c r="L12" s="239"/>
      <c r="M12" s="239"/>
      <c r="N12" s="137"/>
      <c r="O12" s="138"/>
      <c r="P12" s="138"/>
      <c r="Q12" s="112"/>
      <c r="R12" s="18"/>
      <c r="S12" s="238"/>
      <c r="T12" s="238"/>
      <c r="U12" s="238"/>
      <c r="V12" s="238"/>
      <c r="W12" s="238"/>
      <c r="X12" s="18"/>
      <c r="Y12" s="238"/>
      <c r="Z12" s="238"/>
      <c r="AA12" s="238"/>
      <c r="AB12" s="238"/>
      <c r="AC12" s="238"/>
      <c r="AD12" s="238"/>
      <c r="AE12" s="238"/>
    </row>
    <row r="13" spans="1:31" ht="34.799999999999997" customHeight="1">
      <c r="A13" s="98"/>
      <c r="B13" s="386"/>
      <c r="C13" s="387"/>
      <c r="D13" s="387"/>
      <c r="E13" s="387"/>
      <c r="F13" s="388"/>
      <c r="G13" s="415"/>
      <c r="H13" s="245"/>
      <c r="I13" s="254"/>
      <c r="J13" s="250"/>
      <c r="K13" s="250"/>
      <c r="L13" s="623">
        <f>IF(N7&gt;=45,N7*1140,51300)</f>
        <v>51300</v>
      </c>
      <c r="M13" s="624"/>
      <c r="N13" s="625"/>
      <c r="O13" s="139" t="s">
        <v>241</v>
      </c>
      <c r="P13" s="139"/>
      <c r="Q13" s="112"/>
      <c r="R13" s="18"/>
      <c r="S13" s="98"/>
      <c r="T13" s="98"/>
      <c r="U13" s="98"/>
      <c r="V13" s="98"/>
      <c r="W13" s="98"/>
      <c r="X13" s="18"/>
      <c r="Y13" s="98"/>
      <c r="Z13" s="98"/>
      <c r="AA13" s="98"/>
      <c r="AB13" s="98"/>
      <c r="AC13" s="98"/>
      <c r="AD13" s="98"/>
      <c r="AE13" s="98"/>
    </row>
    <row r="14" spans="1:31" ht="8.4" customHeight="1">
      <c r="A14" s="100"/>
      <c r="B14" s="389"/>
      <c r="C14" s="390"/>
      <c r="D14" s="390"/>
      <c r="E14" s="390"/>
      <c r="F14" s="391"/>
      <c r="G14" s="163"/>
      <c r="H14" s="247"/>
      <c r="I14" s="22"/>
      <c r="J14" s="104"/>
      <c r="K14" s="104"/>
      <c r="L14" s="105"/>
      <c r="M14" s="106"/>
      <c r="N14" s="106"/>
      <c r="O14" s="106"/>
      <c r="P14" s="103"/>
      <c r="Q14" s="23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</row>
    <row r="15" spans="1:31" ht="20.399999999999999" customHeight="1">
      <c r="A15" s="17"/>
      <c r="B15" s="414" t="s">
        <v>91</v>
      </c>
      <c r="C15" s="414"/>
      <c r="D15" s="414"/>
      <c r="E15" s="414"/>
      <c r="F15" s="414"/>
      <c r="G15" s="415">
        <f>U15+U16</f>
        <v>0</v>
      </c>
      <c r="H15" s="417" t="s">
        <v>88</v>
      </c>
      <c r="I15" s="25" t="s">
        <v>92</v>
      </c>
      <c r="J15" s="26"/>
      <c r="K15" s="26"/>
      <c r="L15" s="262"/>
      <c r="M15" s="27" t="s">
        <v>88</v>
      </c>
      <c r="N15" s="26" t="s">
        <v>93</v>
      </c>
      <c r="O15" s="159"/>
      <c r="P15" s="26" t="s">
        <v>90</v>
      </c>
      <c r="Q15" s="28"/>
      <c r="R15" s="15" t="s">
        <v>94</v>
      </c>
      <c r="U15" s="29">
        <f>L15*O15</f>
        <v>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0.399999999999999" customHeight="1">
      <c r="A16" s="17"/>
      <c r="B16" s="413"/>
      <c r="C16" s="413"/>
      <c r="D16" s="413"/>
      <c r="E16" s="413"/>
      <c r="F16" s="413"/>
      <c r="G16" s="416"/>
      <c r="H16" s="418"/>
      <c r="I16" s="30"/>
      <c r="J16" s="26"/>
      <c r="K16" s="26"/>
      <c r="L16" s="262"/>
      <c r="M16" s="27" t="s">
        <v>88</v>
      </c>
      <c r="N16" s="26" t="s">
        <v>93</v>
      </c>
      <c r="O16" s="159"/>
      <c r="P16" s="26" t="s">
        <v>90</v>
      </c>
      <c r="Q16" s="31"/>
      <c r="R16" s="17"/>
      <c r="T16" s="17"/>
      <c r="U16" s="29">
        <f>L16*O16</f>
        <v>0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31.2" customHeight="1">
      <c r="A17" s="17"/>
      <c r="B17" s="413" t="s">
        <v>95</v>
      </c>
      <c r="C17" s="413"/>
      <c r="D17" s="413"/>
      <c r="E17" s="413"/>
      <c r="F17" s="413"/>
      <c r="G17" s="164"/>
      <c r="H17" s="32" t="s">
        <v>88</v>
      </c>
      <c r="I17" s="380" t="s">
        <v>168</v>
      </c>
      <c r="J17" s="381"/>
      <c r="K17" s="381"/>
      <c r="L17" s="381"/>
      <c r="M17" s="381"/>
      <c r="N17" s="381"/>
      <c r="O17" s="381"/>
      <c r="P17" s="381"/>
      <c r="Q17" s="382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30" customHeight="1">
      <c r="A18" s="17"/>
      <c r="B18" s="413" t="s">
        <v>96</v>
      </c>
      <c r="C18" s="413"/>
      <c r="D18" s="413"/>
      <c r="E18" s="413"/>
      <c r="F18" s="413"/>
      <c r="G18" s="165">
        <f>SUM(G5:G17)</f>
        <v>0</v>
      </c>
      <c r="H18" s="32" t="s">
        <v>88</v>
      </c>
      <c r="I18" s="453" t="s">
        <v>97</v>
      </c>
      <c r="J18" s="454"/>
      <c r="K18" s="454"/>
      <c r="L18" s="454"/>
      <c r="M18" s="454"/>
      <c r="N18" s="454"/>
      <c r="O18" s="454"/>
      <c r="P18" s="454"/>
      <c r="Q18" s="455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9.2">
      <c r="A19" s="27"/>
      <c r="B19" s="27"/>
      <c r="C19" s="27"/>
      <c r="D19" s="27"/>
      <c r="E19" s="27"/>
      <c r="F19" s="27"/>
      <c r="G19" s="166"/>
      <c r="H19" s="27"/>
      <c r="I19" s="33"/>
      <c r="J19" s="33"/>
      <c r="K19" s="33"/>
      <c r="L19" s="33"/>
      <c r="M19" s="33"/>
      <c r="N19" s="33"/>
      <c r="O19" s="33"/>
      <c r="P19" s="34"/>
      <c r="Q19" s="33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23.4">
      <c r="A20" s="17"/>
      <c r="B20" s="456" t="s">
        <v>98</v>
      </c>
      <c r="C20" s="456"/>
      <c r="D20" s="456"/>
      <c r="E20" s="456"/>
      <c r="F20" s="456"/>
      <c r="G20" s="456"/>
      <c r="H20" s="158"/>
      <c r="I20" s="158"/>
      <c r="J20" s="405"/>
      <c r="K20" s="405"/>
      <c r="L20" s="405"/>
      <c r="M20" s="405"/>
      <c r="N20" s="17"/>
      <c r="O20" s="158"/>
      <c r="P20" s="17"/>
      <c r="Q20" s="15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8">
      <c r="A21" s="17"/>
      <c r="B21" s="457" t="s">
        <v>84</v>
      </c>
      <c r="C21" s="458"/>
      <c r="D21" s="458"/>
      <c r="E21" s="458"/>
      <c r="F21" s="458"/>
      <c r="G21" s="407" t="s">
        <v>85</v>
      </c>
      <c r="H21" s="407"/>
      <c r="I21" s="407" t="s">
        <v>86</v>
      </c>
      <c r="J21" s="407"/>
      <c r="K21" s="407"/>
      <c r="L21" s="407"/>
      <c r="M21" s="407"/>
      <c r="N21" s="407"/>
      <c r="O21" s="407"/>
      <c r="P21" s="407"/>
      <c r="Q21" s="40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33" customHeight="1">
      <c r="A22" s="17"/>
      <c r="B22" s="438" t="s">
        <v>99</v>
      </c>
      <c r="C22" s="441" t="s">
        <v>100</v>
      </c>
      <c r="D22" s="441"/>
      <c r="E22" s="441"/>
      <c r="F22" s="442"/>
      <c r="G22" s="190"/>
      <c r="H22" s="152" t="s">
        <v>88</v>
      </c>
      <c r="I22" s="443" t="s">
        <v>242</v>
      </c>
      <c r="J22" s="444"/>
      <c r="K22" s="444"/>
      <c r="L22" s="444"/>
      <c r="M22" s="444"/>
      <c r="N22" s="444"/>
      <c r="O22" s="444"/>
      <c r="P22" s="444"/>
      <c r="Q22" s="445"/>
      <c r="R22" s="17"/>
      <c r="S22" s="76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33" customHeight="1">
      <c r="A23" s="17"/>
      <c r="B23" s="439"/>
      <c r="C23" s="441" t="s">
        <v>101</v>
      </c>
      <c r="D23" s="441"/>
      <c r="E23" s="441"/>
      <c r="F23" s="442"/>
      <c r="G23" s="190"/>
      <c r="H23" s="152" t="s">
        <v>88</v>
      </c>
      <c r="I23" s="446"/>
      <c r="J23" s="447"/>
      <c r="K23" s="447"/>
      <c r="L23" s="447"/>
      <c r="M23" s="447"/>
      <c r="N23" s="447"/>
      <c r="O23" s="447"/>
      <c r="P23" s="447"/>
      <c r="Q23" s="44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33" customHeight="1">
      <c r="A24" s="419"/>
      <c r="B24" s="439"/>
      <c r="C24" s="422" t="s">
        <v>102</v>
      </c>
      <c r="D24" s="422"/>
      <c r="E24" s="422"/>
      <c r="F24" s="423"/>
      <c r="G24" s="191"/>
      <c r="H24" s="152" t="s">
        <v>88</v>
      </c>
      <c r="I24" s="446"/>
      <c r="J24" s="447"/>
      <c r="K24" s="447"/>
      <c r="L24" s="447"/>
      <c r="M24" s="447"/>
      <c r="N24" s="447"/>
      <c r="O24" s="447"/>
      <c r="P24" s="447"/>
      <c r="Q24" s="44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33" customHeight="1">
      <c r="A25" s="420"/>
      <c r="B25" s="439"/>
      <c r="C25" s="422" t="s">
        <v>103</v>
      </c>
      <c r="D25" s="422"/>
      <c r="E25" s="422"/>
      <c r="F25" s="423"/>
      <c r="G25" s="191"/>
      <c r="H25" s="152" t="s">
        <v>88</v>
      </c>
      <c r="I25" s="446"/>
      <c r="J25" s="447"/>
      <c r="K25" s="447"/>
      <c r="L25" s="447"/>
      <c r="M25" s="447"/>
      <c r="N25" s="447"/>
      <c r="O25" s="447"/>
      <c r="P25" s="447"/>
      <c r="Q25" s="448"/>
      <c r="R25" s="17"/>
      <c r="S25" s="17"/>
    </row>
    <row r="26" spans="1:31" ht="33" customHeight="1">
      <c r="A26" s="421"/>
      <c r="B26" s="439"/>
      <c r="C26" s="422" t="s">
        <v>104</v>
      </c>
      <c r="D26" s="422"/>
      <c r="E26" s="422"/>
      <c r="F26" s="423"/>
      <c r="G26" s="191"/>
      <c r="H26" s="152" t="s">
        <v>88</v>
      </c>
      <c r="I26" s="446"/>
      <c r="J26" s="447"/>
      <c r="K26" s="447"/>
      <c r="L26" s="447"/>
      <c r="M26" s="447"/>
      <c r="N26" s="447"/>
      <c r="O26" s="447"/>
      <c r="P26" s="447"/>
      <c r="Q26" s="448"/>
      <c r="R26" s="17"/>
      <c r="S26" s="17"/>
    </row>
    <row r="27" spans="1:31" ht="33" customHeight="1">
      <c r="A27" s="35"/>
      <c r="B27" s="439"/>
      <c r="C27" s="422" t="s">
        <v>105</v>
      </c>
      <c r="D27" s="422"/>
      <c r="E27" s="422"/>
      <c r="F27" s="423"/>
      <c r="G27" s="191"/>
      <c r="H27" s="152" t="s">
        <v>88</v>
      </c>
      <c r="I27" s="449"/>
      <c r="J27" s="450"/>
      <c r="K27" s="450"/>
      <c r="L27" s="450"/>
      <c r="M27" s="450"/>
      <c r="N27" s="450"/>
      <c r="O27" s="450"/>
      <c r="P27" s="450"/>
      <c r="Q27" s="451"/>
      <c r="R27" s="17"/>
      <c r="S27" s="17"/>
    </row>
    <row r="28" spans="1:31" ht="25.8" customHeight="1">
      <c r="A28" s="35"/>
      <c r="B28" s="439"/>
      <c r="C28" s="443" t="s">
        <v>295</v>
      </c>
      <c r="D28" s="444"/>
      <c r="E28" s="444"/>
      <c r="F28" s="445"/>
      <c r="G28" s="463"/>
      <c r="H28" s="465" t="s">
        <v>88</v>
      </c>
      <c r="I28" s="443" t="s">
        <v>106</v>
      </c>
      <c r="J28" s="444"/>
      <c r="K28" s="444"/>
      <c r="L28" s="444"/>
      <c r="M28" s="444"/>
      <c r="N28" s="444"/>
      <c r="O28" s="444"/>
      <c r="P28" s="444"/>
      <c r="Q28" s="445"/>
      <c r="R28" s="255"/>
      <c r="S28" s="255"/>
    </row>
    <row r="29" spans="1:31" ht="23.4" customHeight="1">
      <c r="A29" s="35"/>
      <c r="B29" s="439"/>
      <c r="C29" s="449"/>
      <c r="D29" s="450"/>
      <c r="E29" s="450"/>
      <c r="F29" s="451"/>
      <c r="G29" s="464"/>
      <c r="H29" s="466"/>
      <c r="I29" s="467" t="s">
        <v>296</v>
      </c>
      <c r="J29" s="468"/>
      <c r="K29" s="468"/>
      <c r="L29" s="469"/>
      <c r="M29" s="469"/>
      <c r="N29" s="469"/>
      <c r="O29" s="469"/>
      <c r="P29" s="469"/>
      <c r="Q29" s="23" t="s">
        <v>297</v>
      </c>
      <c r="R29" s="255"/>
      <c r="S29" s="255"/>
    </row>
    <row r="30" spans="1:31" ht="33" customHeight="1">
      <c r="A30" s="35"/>
      <c r="B30" s="440"/>
      <c r="C30" s="628" t="s">
        <v>225</v>
      </c>
      <c r="D30" s="629"/>
      <c r="E30" s="629"/>
      <c r="F30" s="630"/>
      <c r="G30" s="167">
        <f>SUM(G22:G29)</f>
        <v>0</v>
      </c>
      <c r="H30" s="150" t="s">
        <v>226</v>
      </c>
      <c r="I30" s="631" t="s">
        <v>232</v>
      </c>
      <c r="J30" s="632"/>
      <c r="K30" s="632"/>
      <c r="L30" s="632"/>
      <c r="M30" s="632"/>
      <c r="N30" s="632"/>
      <c r="O30" s="632"/>
      <c r="P30" s="632"/>
      <c r="Q30" s="633"/>
      <c r="R30" s="115"/>
      <c r="S30" s="115"/>
    </row>
    <row r="31" spans="1:31" ht="33" customHeight="1">
      <c r="A31" s="17"/>
      <c r="B31" s="413" t="s">
        <v>107</v>
      </c>
      <c r="C31" s="413"/>
      <c r="D31" s="413"/>
      <c r="E31" s="413"/>
      <c r="F31" s="413"/>
      <c r="G31" s="168"/>
      <c r="H31" s="116" t="s">
        <v>88</v>
      </c>
      <c r="I31" s="431" t="s">
        <v>108</v>
      </c>
      <c r="J31" s="431"/>
      <c r="K31" s="431"/>
      <c r="L31" s="431"/>
      <c r="M31" s="431"/>
      <c r="N31" s="431"/>
      <c r="O31" s="431"/>
      <c r="P31" s="431"/>
      <c r="Q31" s="431"/>
      <c r="R31" s="17"/>
      <c r="S31" s="17"/>
    </row>
    <row r="32" spans="1:31" ht="26.4" customHeight="1">
      <c r="A32" s="17"/>
      <c r="B32" s="413" t="s">
        <v>96</v>
      </c>
      <c r="C32" s="413"/>
      <c r="D32" s="413"/>
      <c r="E32" s="413"/>
      <c r="F32" s="432"/>
      <c r="G32" s="169">
        <f>G30+G31</f>
        <v>0</v>
      </c>
      <c r="H32" s="152" t="s">
        <v>88</v>
      </c>
      <c r="I32" s="455" t="s">
        <v>109</v>
      </c>
      <c r="J32" s="452"/>
      <c r="K32" s="452"/>
      <c r="L32" s="452"/>
      <c r="M32" s="452"/>
      <c r="N32" s="452"/>
      <c r="O32" s="452"/>
      <c r="P32" s="452"/>
      <c r="Q32" s="452"/>
      <c r="R32" s="17"/>
      <c r="S32" s="17"/>
    </row>
    <row r="33" spans="1:19" ht="19.2">
      <c r="A33" s="17"/>
      <c r="B33" s="406"/>
      <c r="C33" s="406"/>
      <c r="D33" s="406"/>
      <c r="E33" s="406"/>
      <c r="F33" s="406"/>
      <c r="G33" s="170"/>
      <c r="H33" s="115"/>
      <c r="I33" s="115"/>
      <c r="J33" s="405"/>
      <c r="K33" s="405"/>
      <c r="L33" s="405"/>
      <c r="M33" s="405"/>
      <c r="N33" s="17"/>
      <c r="O33" s="115"/>
      <c r="P33" s="17"/>
      <c r="Q33" s="115"/>
      <c r="R33" s="17"/>
      <c r="S33" s="17"/>
    </row>
    <row r="34" spans="1:19" ht="18">
      <c r="A34" s="36"/>
      <c r="B34" s="424" t="s">
        <v>227</v>
      </c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37"/>
      <c r="S34" s="37"/>
    </row>
    <row r="35" spans="1:19" ht="18">
      <c r="A35" s="36"/>
      <c r="B35" s="404" t="s">
        <v>259</v>
      </c>
      <c r="C35" s="404"/>
      <c r="D35" s="404"/>
      <c r="E35" s="404"/>
      <c r="F35" s="404"/>
      <c r="G35" s="404"/>
      <c r="H35" s="404"/>
      <c r="I35" s="404"/>
      <c r="J35" s="404"/>
      <c r="K35" s="404"/>
      <c r="L35" s="141"/>
      <c r="M35" s="141"/>
      <c r="N35" s="141"/>
      <c r="O35" s="141"/>
      <c r="P35" s="141"/>
      <c r="Q35" s="141"/>
      <c r="R35" s="37"/>
      <c r="S35" s="37"/>
    </row>
    <row r="36" spans="1:19" ht="23.4">
      <c r="A36" s="38"/>
      <c r="B36" s="402" t="s">
        <v>258</v>
      </c>
      <c r="C36" s="402"/>
      <c r="D36" s="402"/>
      <c r="E36" s="402"/>
      <c r="F36" s="402"/>
      <c r="G36" s="402"/>
      <c r="H36" s="402"/>
      <c r="I36" s="607">
        <f>G32-G18</f>
        <v>0</v>
      </c>
      <c r="J36" s="607"/>
      <c r="K36" s="607"/>
      <c r="L36" s="37"/>
      <c r="M36" s="37"/>
      <c r="N36" s="37"/>
      <c r="O36" s="37"/>
      <c r="P36" s="37"/>
      <c r="Q36" s="37"/>
      <c r="R36" s="37"/>
      <c r="S36" s="37"/>
    </row>
  </sheetData>
  <mergeCells count="61">
    <mergeCell ref="B34:Q34"/>
    <mergeCell ref="C30:F30"/>
    <mergeCell ref="B22:B30"/>
    <mergeCell ref="I30:Q30"/>
    <mergeCell ref="B31:F31"/>
    <mergeCell ref="I31:Q31"/>
    <mergeCell ref="B32:F32"/>
    <mergeCell ref="I32:Q32"/>
    <mergeCell ref="B33:F33"/>
    <mergeCell ref="J33:K33"/>
    <mergeCell ref="L33:M33"/>
    <mergeCell ref="C28:F29"/>
    <mergeCell ref="G28:G29"/>
    <mergeCell ref="H28:H29"/>
    <mergeCell ref="I28:Q28"/>
    <mergeCell ref="C22:F22"/>
    <mergeCell ref="L20:M20"/>
    <mergeCell ref="B20:G20"/>
    <mergeCell ref="N11:O11"/>
    <mergeCell ref="G21:H21"/>
    <mergeCell ref="I21:Q21"/>
    <mergeCell ref="J20:K20"/>
    <mergeCell ref="I29:K29"/>
    <mergeCell ref="L29:P29"/>
    <mergeCell ref="L13:N13"/>
    <mergeCell ref="A24:A26"/>
    <mergeCell ref="C24:F24"/>
    <mergeCell ref="C25:F25"/>
    <mergeCell ref="C26:F26"/>
    <mergeCell ref="B17:F17"/>
    <mergeCell ref="B18:F18"/>
    <mergeCell ref="B21:F21"/>
    <mergeCell ref="B6:F14"/>
    <mergeCell ref="I22:Q27"/>
    <mergeCell ref="C23:F23"/>
    <mergeCell ref="C27:F27"/>
    <mergeCell ref="I17:Q17"/>
    <mergeCell ref="I18:Q18"/>
    <mergeCell ref="M10:O10"/>
    <mergeCell ref="F1:G1"/>
    <mergeCell ref="I1:J1"/>
    <mergeCell ref="O1:P1"/>
    <mergeCell ref="K2:L2"/>
    <mergeCell ref="M2:Q2"/>
    <mergeCell ref="B2:H2"/>
    <mergeCell ref="B35:K35"/>
    <mergeCell ref="B36:H36"/>
    <mergeCell ref="I36:K36"/>
    <mergeCell ref="B3:G3"/>
    <mergeCell ref="B4:F4"/>
    <mergeCell ref="G4:H4"/>
    <mergeCell ref="I4:Q4"/>
    <mergeCell ref="B5:F5"/>
    <mergeCell ref="I5:Q5"/>
    <mergeCell ref="I6:Q6"/>
    <mergeCell ref="B15:F16"/>
    <mergeCell ref="G15:G16"/>
    <mergeCell ref="H15:H16"/>
    <mergeCell ref="N7:P7"/>
    <mergeCell ref="G6:G13"/>
    <mergeCell ref="I9:Q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D119-5412-4BD2-9147-3665716F5F60}">
  <sheetPr>
    <pageSetUpPr fitToPage="1"/>
  </sheetPr>
  <dimension ref="A1:P509"/>
  <sheetViews>
    <sheetView zoomScaleNormal="100" zoomScaleSheetLayoutView="85" workbookViewId="0">
      <pane ySplit="5" topLeftCell="A51" activePane="bottomLeft" state="frozen"/>
      <selection activeCell="N29" sqref="N29"/>
      <selection pane="bottomLeft" activeCell="E2" sqref="E2:H2"/>
    </sheetView>
  </sheetViews>
  <sheetFormatPr defaultRowHeight="18"/>
  <cols>
    <col min="1" max="1" width="7.3984375" customWidth="1"/>
    <col min="2" max="2" width="18.8984375" customWidth="1"/>
    <col min="3" max="3" width="21.5" customWidth="1"/>
    <col min="4" max="4" width="16.5" customWidth="1"/>
    <col min="5" max="5" width="8.5" customWidth="1"/>
    <col min="6" max="6" width="14.796875" customWidth="1"/>
    <col min="7" max="7" width="9.59765625" bestFit="1" customWidth="1"/>
    <col min="9" max="9" width="3.19921875" style="228" customWidth="1"/>
    <col min="10" max="10" width="3.69921875" style="228" customWidth="1"/>
    <col min="11" max="11" width="4.09765625" style="220" customWidth="1"/>
    <col min="12" max="16" width="8.796875" style="220"/>
    <col min="20" max="20" width="34.59765625" customWidth="1"/>
  </cols>
  <sheetData>
    <row r="1" spans="1:14" ht="27.6" customHeight="1">
      <c r="A1" s="270" t="s">
        <v>167</v>
      </c>
      <c r="B1" s="268">
        <v>1</v>
      </c>
      <c r="C1" s="73"/>
      <c r="D1" s="201" t="s">
        <v>164</v>
      </c>
      <c r="E1" s="637">
        <v>45748</v>
      </c>
      <c r="F1" s="637"/>
      <c r="G1" s="637"/>
      <c r="H1" s="637"/>
      <c r="K1" s="222"/>
      <c r="L1" s="223"/>
    </row>
    <row r="2" spans="1:14" ht="27.6" customHeight="1">
      <c r="B2" s="269">
        <v>1</v>
      </c>
      <c r="D2" s="200" t="s">
        <v>1</v>
      </c>
      <c r="E2" s="638">
        <f>はじめに入力!C5</f>
        <v>0</v>
      </c>
      <c r="F2" s="638"/>
      <c r="G2" s="638"/>
      <c r="H2" s="638"/>
      <c r="K2" s="222"/>
      <c r="L2" s="223"/>
    </row>
    <row r="3" spans="1:14" ht="27.6">
      <c r="B3" s="266" t="s">
        <v>280</v>
      </c>
      <c r="C3" s="267"/>
      <c r="D3" s="201" t="s">
        <v>163</v>
      </c>
      <c r="E3" s="639">
        <f>はじめに入力!C6</f>
        <v>0</v>
      </c>
      <c r="F3" s="639"/>
      <c r="G3" s="639"/>
      <c r="H3" s="639"/>
      <c r="J3" s="229"/>
      <c r="K3" s="222"/>
      <c r="L3" s="223"/>
    </row>
    <row r="4" spans="1:14" ht="19.2" customHeight="1">
      <c r="B4" s="269">
        <v>1</v>
      </c>
      <c r="D4" s="209"/>
      <c r="E4" s="209"/>
      <c r="F4" s="209"/>
      <c r="G4" s="71" t="s">
        <v>136</v>
      </c>
      <c r="H4" s="209"/>
      <c r="I4" s="641"/>
      <c r="J4" s="642"/>
    </row>
    <row r="5" spans="1:14" ht="52.2" customHeight="1">
      <c r="A5" s="256" t="s">
        <v>137</v>
      </c>
      <c r="B5" s="257" t="s">
        <v>18</v>
      </c>
      <c r="C5" s="634" t="s">
        <v>294</v>
      </c>
      <c r="D5" s="634"/>
      <c r="E5" s="258" t="s">
        <v>198</v>
      </c>
      <c r="F5" s="259" t="s">
        <v>139</v>
      </c>
      <c r="G5" s="259" t="s">
        <v>140</v>
      </c>
      <c r="H5" s="260" t="s">
        <v>138</v>
      </c>
      <c r="I5" s="230"/>
      <c r="J5" s="231"/>
    </row>
    <row r="6" spans="1:14" ht="30" customHeight="1">
      <c r="A6" s="214" t="s">
        <v>151</v>
      </c>
      <c r="B6" s="215" t="s">
        <v>165</v>
      </c>
      <c r="C6" s="636" t="s">
        <v>152</v>
      </c>
      <c r="D6" s="636"/>
      <c r="E6" s="216"/>
      <c r="F6" s="217">
        <v>19673</v>
      </c>
      <c r="G6" s="218">
        <f t="shared" ref="G6:G69" si="0">IF(F6="","",DATEDIF(F6,$E$1,"Y"))</f>
        <v>71</v>
      </c>
      <c r="H6" s="219" t="s">
        <v>161</v>
      </c>
      <c r="I6" s="232"/>
      <c r="J6" s="232"/>
      <c r="L6" s="223"/>
      <c r="M6" s="223"/>
      <c r="N6" s="221"/>
    </row>
    <row r="7" spans="1:14" ht="30" customHeight="1">
      <c r="A7" s="187">
        <v>1</v>
      </c>
      <c r="B7" s="184"/>
      <c r="C7" s="635"/>
      <c r="D7" s="635"/>
      <c r="E7" s="185"/>
      <c r="F7" s="207"/>
      <c r="G7" s="210" t="str">
        <f t="shared" si="0"/>
        <v/>
      </c>
      <c r="H7" s="211"/>
      <c r="I7" s="232"/>
      <c r="J7" s="232"/>
      <c r="L7" s="223"/>
      <c r="M7" s="223"/>
      <c r="N7" s="225"/>
    </row>
    <row r="8" spans="1:14" ht="30" customHeight="1">
      <c r="A8" s="187">
        <v>2</v>
      </c>
      <c r="B8" s="184"/>
      <c r="C8" s="635"/>
      <c r="D8" s="635"/>
      <c r="E8" s="185"/>
      <c r="F8" s="207"/>
      <c r="G8" s="210" t="str">
        <f t="shared" si="0"/>
        <v/>
      </c>
      <c r="H8" s="211"/>
      <c r="I8" s="232"/>
      <c r="J8" s="232"/>
      <c r="K8" s="222"/>
      <c r="L8" s="223"/>
      <c r="M8" s="223"/>
      <c r="N8" s="223"/>
    </row>
    <row r="9" spans="1:14" ht="30" customHeight="1">
      <c r="A9" s="187">
        <v>3</v>
      </c>
      <c r="B9" s="184"/>
      <c r="C9" s="635"/>
      <c r="D9" s="635"/>
      <c r="E9" s="185"/>
      <c r="F9" s="207"/>
      <c r="G9" s="210" t="str">
        <f t="shared" si="0"/>
        <v/>
      </c>
      <c r="H9" s="211"/>
      <c r="I9" s="232"/>
      <c r="J9" s="232"/>
      <c r="K9" s="222"/>
      <c r="L9" s="223"/>
      <c r="M9" s="223"/>
    </row>
    <row r="10" spans="1:14" ht="30" customHeight="1">
      <c r="A10" s="187">
        <v>4</v>
      </c>
      <c r="B10" s="184"/>
      <c r="C10" s="635"/>
      <c r="D10" s="635"/>
      <c r="E10" s="185"/>
      <c r="F10" s="207"/>
      <c r="G10" s="210" t="str">
        <f t="shared" si="0"/>
        <v/>
      </c>
      <c r="H10" s="211"/>
      <c r="I10" s="232"/>
      <c r="J10" s="232"/>
      <c r="K10" s="222"/>
      <c r="L10" s="223"/>
      <c r="M10" s="223"/>
    </row>
    <row r="11" spans="1:14" ht="30" customHeight="1">
      <c r="A11" s="187">
        <v>5</v>
      </c>
      <c r="B11" s="184"/>
      <c r="C11" s="635"/>
      <c r="D11" s="635"/>
      <c r="E11" s="185"/>
      <c r="F11" s="207"/>
      <c r="G11" s="210" t="str">
        <f t="shared" si="0"/>
        <v/>
      </c>
      <c r="H11" s="211"/>
      <c r="I11" s="232"/>
      <c r="J11" s="232"/>
      <c r="K11" s="222"/>
      <c r="L11" s="223"/>
      <c r="M11" s="223"/>
    </row>
    <row r="12" spans="1:14" ht="30" customHeight="1">
      <c r="A12" s="187">
        <v>6</v>
      </c>
      <c r="B12" s="184"/>
      <c r="C12" s="635"/>
      <c r="D12" s="635"/>
      <c r="E12" s="185"/>
      <c r="F12" s="207"/>
      <c r="G12" s="210" t="str">
        <f t="shared" si="0"/>
        <v/>
      </c>
      <c r="H12" s="211"/>
      <c r="I12" s="232"/>
      <c r="J12" s="232"/>
      <c r="K12" s="226"/>
      <c r="L12" s="223"/>
      <c r="M12" s="223"/>
    </row>
    <row r="13" spans="1:14" ht="30" customHeight="1">
      <c r="A13" s="187">
        <v>7</v>
      </c>
      <c r="B13" s="184"/>
      <c r="C13" s="635"/>
      <c r="D13" s="635"/>
      <c r="E13" s="185"/>
      <c r="F13" s="207"/>
      <c r="G13" s="210" t="str">
        <f t="shared" si="0"/>
        <v/>
      </c>
      <c r="H13" s="211"/>
      <c r="I13" s="232"/>
      <c r="J13" s="232"/>
      <c r="K13" s="226"/>
      <c r="L13" s="223"/>
      <c r="M13" s="223"/>
    </row>
    <row r="14" spans="1:14" ht="30" customHeight="1">
      <c r="A14" s="187">
        <v>8</v>
      </c>
      <c r="B14" s="184"/>
      <c r="C14" s="635"/>
      <c r="D14" s="635"/>
      <c r="E14" s="185"/>
      <c r="F14" s="207"/>
      <c r="G14" s="210" t="str">
        <f t="shared" si="0"/>
        <v/>
      </c>
      <c r="H14" s="211"/>
      <c r="I14" s="232"/>
      <c r="J14" s="232"/>
      <c r="K14" s="222"/>
      <c r="L14" s="223"/>
      <c r="M14" s="223"/>
    </row>
    <row r="15" spans="1:14" ht="30" customHeight="1">
      <c r="A15" s="187">
        <v>9</v>
      </c>
      <c r="B15" s="184"/>
      <c r="C15" s="635"/>
      <c r="D15" s="635"/>
      <c r="E15" s="185"/>
      <c r="F15" s="207"/>
      <c r="G15" s="210" t="str">
        <f t="shared" si="0"/>
        <v/>
      </c>
      <c r="H15" s="211"/>
      <c r="I15" s="232"/>
      <c r="J15" s="232"/>
      <c r="M15" s="223"/>
    </row>
    <row r="16" spans="1:14" ht="30" customHeight="1">
      <c r="A16" s="187">
        <v>10</v>
      </c>
      <c r="B16" s="184"/>
      <c r="C16" s="635"/>
      <c r="D16" s="635"/>
      <c r="E16" s="185"/>
      <c r="F16" s="207"/>
      <c r="G16" s="210" t="str">
        <f t="shared" si="0"/>
        <v/>
      </c>
      <c r="H16" s="211"/>
      <c r="I16" s="232"/>
      <c r="J16" s="232"/>
      <c r="M16" s="223"/>
    </row>
    <row r="17" spans="1:13" ht="30" customHeight="1">
      <c r="A17" s="187">
        <v>11</v>
      </c>
      <c r="B17" s="184"/>
      <c r="C17" s="635"/>
      <c r="D17" s="635"/>
      <c r="E17" s="185"/>
      <c r="F17" s="207"/>
      <c r="G17" s="210" t="str">
        <f t="shared" si="0"/>
        <v/>
      </c>
      <c r="H17" s="211"/>
      <c r="I17" s="232"/>
      <c r="J17" s="232"/>
      <c r="M17" s="223"/>
    </row>
    <row r="18" spans="1:13" ht="30" customHeight="1">
      <c r="A18" s="187">
        <v>12</v>
      </c>
      <c r="B18" s="184"/>
      <c r="C18" s="635"/>
      <c r="D18" s="635"/>
      <c r="E18" s="185"/>
      <c r="F18" s="207"/>
      <c r="G18" s="210" t="str">
        <f t="shared" si="0"/>
        <v/>
      </c>
      <c r="H18" s="211"/>
      <c r="I18" s="232"/>
      <c r="J18" s="232"/>
      <c r="K18" s="222"/>
      <c r="L18" s="223"/>
      <c r="M18" s="223"/>
    </row>
    <row r="19" spans="1:13" ht="30" customHeight="1">
      <c r="A19" s="187">
        <v>13</v>
      </c>
      <c r="B19" s="184"/>
      <c r="C19" s="635"/>
      <c r="D19" s="635"/>
      <c r="E19" s="185"/>
      <c r="F19" s="207"/>
      <c r="G19" s="210" t="str">
        <f t="shared" si="0"/>
        <v/>
      </c>
      <c r="H19" s="211"/>
      <c r="I19" s="232"/>
      <c r="J19" s="232"/>
      <c r="L19" s="223"/>
      <c r="M19" s="223"/>
    </row>
    <row r="20" spans="1:13" ht="30" customHeight="1">
      <c r="A20" s="187">
        <v>14</v>
      </c>
      <c r="B20" s="184"/>
      <c r="C20" s="635"/>
      <c r="D20" s="635"/>
      <c r="E20" s="185"/>
      <c r="F20" s="207"/>
      <c r="G20" s="210" t="str">
        <f t="shared" si="0"/>
        <v/>
      </c>
      <c r="H20" s="211"/>
      <c r="I20" s="232"/>
      <c r="J20" s="232"/>
      <c r="K20" s="222"/>
      <c r="L20" s="223"/>
      <c r="M20" s="223"/>
    </row>
    <row r="21" spans="1:13" ht="30" customHeight="1">
      <c r="A21" s="187">
        <v>15</v>
      </c>
      <c r="B21" s="184"/>
      <c r="C21" s="635"/>
      <c r="D21" s="635"/>
      <c r="E21" s="185"/>
      <c r="F21" s="207"/>
      <c r="G21" s="210" t="str">
        <f t="shared" si="0"/>
        <v/>
      </c>
      <c r="H21" s="211"/>
      <c r="I21" s="232"/>
      <c r="J21" s="232"/>
      <c r="K21" s="227"/>
      <c r="L21" s="223"/>
      <c r="M21" s="223"/>
    </row>
    <row r="22" spans="1:13" ht="30" customHeight="1">
      <c r="A22" s="187">
        <v>16</v>
      </c>
      <c r="B22" s="184"/>
      <c r="C22" s="635"/>
      <c r="D22" s="635"/>
      <c r="E22" s="185"/>
      <c r="F22" s="207"/>
      <c r="G22" s="210" t="str">
        <f t="shared" si="0"/>
        <v/>
      </c>
      <c r="H22" s="211"/>
      <c r="I22" s="232"/>
      <c r="J22" s="232"/>
    </row>
    <row r="23" spans="1:13" ht="30" customHeight="1">
      <c r="A23" s="187">
        <v>17</v>
      </c>
      <c r="B23" s="184"/>
      <c r="C23" s="635"/>
      <c r="D23" s="635"/>
      <c r="E23" s="185"/>
      <c r="F23" s="207"/>
      <c r="G23" s="210" t="str">
        <f t="shared" si="0"/>
        <v/>
      </c>
      <c r="H23" s="211"/>
      <c r="I23" s="232"/>
      <c r="J23" s="232"/>
    </row>
    <row r="24" spans="1:13" ht="30" customHeight="1">
      <c r="A24" s="187">
        <v>18</v>
      </c>
      <c r="B24" s="184"/>
      <c r="C24" s="635"/>
      <c r="D24" s="635"/>
      <c r="E24" s="185"/>
      <c r="F24" s="207"/>
      <c r="G24" s="210" t="str">
        <f t="shared" si="0"/>
        <v/>
      </c>
      <c r="H24" s="211"/>
      <c r="I24" s="232"/>
      <c r="J24" s="232"/>
    </row>
    <row r="25" spans="1:13" ht="30" customHeight="1">
      <c r="A25" s="187">
        <v>19</v>
      </c>
      <c r="B25" s="184"/>
      <c r="C25" s="635"/>
      <c r="D25" s="635"/>
      <c r="E25" s="185"/>
      <c r="F25" s="207"/>
      <c r="G25" s="210" t="str">
        <f t="shared" si="0"/>
        <v/>
      </c>
      <c r="H25" s="211"/>
      <c r="I25" s="232"/>
      <c r="J25" s="232"/>
    </row>
    <row r="26" spans="1:13" ht="30" customHeight="1">
      <c r="A26" s="187">
        <v>20</v>
      </c>
      <c r="B26" s="184"/>
      <c r="C26" s="635"/>
      <c r="D26" s="635"/>
      <c r="E26" s="185"/>
      <c r="F26" s="207"/>
      <c r="G26" s="210" t="str">
        <f t="shared" si="0"/>
        <v/>
      </c>
      <c r="H26" s="211"/>
      <c r="I26" s="232"/>
      <c r="J26" s="232"/>
    </row>
    <row r="27" spans="1:13" ht="30" customHeight="1">
      <c r="A27" s="187">
        <v>21</v>
      </c>
      <c r="B27" s="184"/>
      <c r="C27" s="635"/>
      <c r="D27" s="635"/>
      <c r="E27" s="185"/>
      <c r="F27" s="207"/>
      <c r="G27" s="210" t="str">
        <f t="shared" si="0"/>
        <v/>
      </c>
      <c r="H27" s="211"/>
      <c r="I27" s="232"/>
      <c r="J27" s="232"/>
    </row>
    <row r="28" spans="1:13" ht="30" customHeight="1">
      <c r="A28" s="187">
        <v>22</v>
      </c>
      <c r="B28" s="184"/>
      <c r="C28" s="635"/>
      <c r="D28" s="635"/>
      <c r="E28" s="185"/>
      <c r="F28" s="207"/>
      <c r="G28" s="210" t="str">
        <f t="shared" si="0"/>
        <v/>
      </c>
      <c r="H28" s="211"/>
      <c r="I28" s="232"/>
      <c r="J28" s="232"/>
    </row>
    <row r="29" spans="1:13" ht="30" customHeight="1">
      <c r="A29" s="187">
        <v>23</v>
      </c>
      <c r="B29" s="184"/>
      <c r="C29" s="635"/>
      <c r="D29" s="635"/>
      <c r="E29" s="185"/>
      <c r="F29" s="207"/>
      <c r="G29" s="210" t="str">
        <f t="shared" si="0"/>
        <v/>
      </c>
      <c r="H29" s="211"/>
      <c r="I29" s="232"/>
      <c r="J29" s="232"/>
    </row>
    <row r="30" spans="1:13" ht="30" customHeight="1">
      <c r="A30" s="187">
        <v>24</v>
      </c>
      <c r="B30" s="184"/>
      <c r="C30" s="635"/>
      <c r="D30" s="635"/>
      <c r="E30" s="185"/>
      <c r="F30" s="207"/>
      <c r="G30" s="210" t="str">
        <f t="shared" si="0"/>
        <v/>
      </c>
      <c r="H30" s="211"/>
      <c r="I30" s="232"/>
      <c r="J30" s="232"/>
    </row>
    <row r="31" spans="1:13" ht="30" customHeight="1">
      <c r="A31" s="187">
        <v>25</v>
      </c>
      <c r="B31" s="184"/>
      <c r="C31" s="635"/>
      <c r="D31" s="635"/>
      <c r="E31" s="185"/>
      <c r="F31" s="207"/>
      <c r="G31" s="210" t="str">
        <f t="shared" si="0"/>
        <v/>
      </c>
      <c r="H31" s="211"/>
      <c r="I31" s="232"/>
      <c r="J31" s="232"/>
    </row>
    <row r="32" spans="1:13" ht="30" customHeight="1">
      <c r="A32" s="187">
        <v>26</v>
      </c>
      <c r="B32" s="184"/>
      <c r="C32" s="635"/>
      <c r="D32" s="635"/>
      <c r="E32" s="185"/>
      <c r="F32" s="207"/>
      <c r="G32" s="210" t="str">
        <f t="shared" si="0"/>
        <v/>
      </c>
      <c r="H32" s="211"/>
      <c r="I32" s="232"/>
      <c r="J32" s="232"/>
    </row>
    <row r="33" spans="1:10" ht="30" customHeight="1">
      <c r="A33" s="187">
        <v>27</v>
      </c>
      <c r="B33" s="184"/>
      <c r="C33" s="635"/>
      <c r="D33" s="635"/>
      <c r="E33" s="185"/>
      <c r="F33" s="207"/>
      <c r="G33" s="210" t="str">
        <f t="shared" si="0"/>
        <v/>
      </c>
      <c r="H33" s="211"/>
      <c r="I33" s="232"/>
      <c r="J33" s="232"/>
    </row>
    <row r="34" spans="1:10" ht="30" customHeight="1">
      <c r="A34" s="187">
        <v>28</v>
      </c>
      <c r="B34" s="184"/>
      <c r="C34" s="635"/>
      <c r="D34" s="635"/>
      <c r="E34" s="185"/>
      <c r="F34" s="207"/>
      <c r="G34" s="210" t="str">
        <f t="shared" si="0"/>
        <v/>
      </c>
      <c r="H34" s="211"/>
      <c r="I34" s="232"/>
      <c r="J34" s="232"/>
    </row>
    <row r="35" spans="1:10" ht="30" customHeight="1">
      <c r="A35" s="187">
        <v>29</v>
      </c>
      <c r="B35" s="184"/>
      <c r="C35" s="635"/>
      <c r="D35" s="635"/>
      <c r="E35" s="185"/>
      <c r="F35" s="207"/>
      <c r="G35" s="210" t="str">
        <f t="shared" si="0"/>
        <v/>
      </c>
      <c r="H35" s="211"/>
      <c r="I35" s="232"/>
      <c r="J35" s="232"/>
    </row>
    <row r="36" spans="1:10" ht="30" customHeight="1">
      <c r="A36" s="187">
        <v>30</v>
      </c>
      <c r="B36" s="184"/>
      <c r="C36" s="635"/>
      <c r="D36" s="635"/>
      <c r="E36" s="185"/>
      <c r="F36" s="207"/>
      <c r="G36" s="210" t="str">
        <f t="shared" si="0"/>
        <v/>
      </c>
      <c r="H36" s="211"/>
      <c r="I36" s="232"/>
      <c r="J36" s="232"/>
    </row>
    <row r="37" spans="1:10" ht="30" customHeight="1">
      <c r="A37" s="187">
        <v>31</v>
      </c>
      <c r="B37" s="184"/>
      <c r="C37" s="635"/>
      <c r="D37" s="635"/>
      <c r="E37" s="185"/>
      <c r="F37" s="207"/>
      <c r="G37" s="210" t="str">
        <f t="shared" si="0"/>
        <v/>
      </c>
      <c r="H37" s="211"/>
      <c r="I37" s="232"/>
      <c r="J37" s="232"/>
    </row>
    <row r="38" spans="1:10" ht="30" customHeight="1">
      <c r="A38" s="187">
        <v>32</v>
      </c>
      <c r="B38" s="184"/>
      <c r="C38" s="635"/>
      <c r="D38" s="635"/>
      <c r="E38" s="185"/>
      <c r="F38" s="207"/>
      <c r="G38" s="210" t="str">
        <f t="shared" si="0"/>
        <v/>
      </c>
      <c r="H38" s="211"/>
      <c r="I38" s="232"/>
      <c r="J38" s="232"/>
    </row>
    <row r="39" spans="1:10" ht="30" customHeight="1">
      <c r="A39" s="187">
        <v>33</v>
      </c>
      <c r="B39" s="184"/>
      <c r="C39" s="635"/>
      <c r="D39" s="635"/>
      <c r="E39" s="185"/>
      <c r="F39" s="207"/>
      <c r="G39" s="210" t="str">
        <f t="shared" si="0"/>
        <v/>
      </c>
      <c r="H39" s="211"/>
      <c r="I39" s="232"/>
      <c r="J39" s="232"/>
    </row>
    <row r="40" spans="1:10" ht="30" customHeight="1">
      <c r="A40" s="187">
        <v>34</v>
      </c>
      <c r="B40" s="184"/>
      <c r="C40" s="635"/>
      <c r="D40" s="635"/>
      <c r="E40" s="185"/>
      <c r="F40" s="207"/>
      <c r="G40" s="210" t="str">
        <f t="shared" si="0"/>
        <v/>
      </c>
      <c r="H40" s="211"/>
      <c r="I40" s="232"/>
      <c r="J40" s="232"/>
    </row>
    <row r="41" spans="1:10" ht="30" customHeight="1">
      <c r="A41" s="187">
        <v>35</v>
      </c>
      <c r="B41" s="184"/>
      <c r="C41" s="635"/>
      <c r="D41" s="635"/>
      <c r="E41" s="185"/>
      <c r="F41" s="207"/>
      <c r="G41" s="210" t="str">
        <f t="shared" si="0"/>
        <v/>
      </c>
      <c r="H41" s="211"/>
      <c r="I41" s="232"/>
      <c r="J41" s="232"/>
    </row>
    <row r="42" spans="1:10" ht="30" customHeight="1">
      <c r="A42" s="187">
        <v>36</v>
      </c>
      <c r="B42" s="184"/>
      <c r="C42" s="635"/>
      <c r="D42" s="635"/>
      <c r="E42" s="185"/>
      <c r="F42" s="207"/>
      <c r="G42" s="210" t="str">
        <f t="shared" si="0"/>
        <v/>
      </c>
      <c r="H42" s="211"/>
      <c r="I42" s="232"/>
      <c r="J42" s="232"/>
    </row>
    <row r="43" spans="1:10" ht="30" customHeight="1">
      <c r="A43" s="187">
        <v>37</v>
      </c>
      <c r="B43" s="184"/>
      <c r="C43" s="635"/>
      <c r="D43" s="635"/>
      <c r="E43" s="185"/>
      <c r="F43" s="207"/>
      <c r="G43" s="210" t="str">
        <f t="shared" si="0"/>
        <v/>
      </c>
      <c r="H43" s="211"/>
      <c r="I43" s="232"/>
      <c r="J43" s="232"/>
    </row>
    <row r="44" spans="1:10" ht="30" customHeight="1">
      <c r="A44" s="187">
        <v>38</v>
      </c>
      <c r="B44" s="184"/>
      <c r="C44" s="635"/>
      <c r="D44" s="635"/>
      <c r="E44" s="185"/>
      <c r="F44" s="207"/>
      <c r="G44" s="210" t="str">
        <f t="shared" si="0"/>
        <v/>
      </c>
      <c r="H44" s="211"/>
      <c r="I44" s="232"/>
      <c r="J44" s="232"/>
    </row>
    <row r="45" spans="1:10" ht="30" customHeight="1">
      <c r="A45" s="187">
        <v>39</v>
      </c>
      <c r="B45" s="184"/>
      <c r="C45" s="635"/>
      <c r="D45" s="635"/>
      <c r="E45" s="185"/>
      <c r="F45" s="207"/>
      <c r="G45" s="210" t="str">
        <f t="shared" si="0"/>
        <v/>
      </c>
      <c r="H45" s="211"/>
      <c r="I45" s="232"/>
      <c r="J45" s="232"/>
    </row>
    <row r="46" spans="1:10" ht="30" customHeight="1">
      <c r="A46" s="187">
        <v>40</v>
      </c>
      <c r="B46" s="184"/>
      <c r="C46" s="635"/>
      <c r="D46" s="635"/>
      <c r="E46" s="185"/>
      <c r="F46" s="207"/>
      <c r="G46" s="210" t="str">
        <f t="shared" si="0"/>
        <v/>
      </c>
      <c r="H46" s="211"/>
      <c r="I46" s="232"/>
      <c r="J46" s="232"/>
    </row>
    <row r="47" spans="1:10" ht="30" customHeight="1">
      <c r="A47" s="187">
        <v>41</v>
      </c>
      <c r="B47" s="184"/>
      <c r="C47" s="635"/>
      <c r="D47" s="635"/>
      <c r="E47" s="185"/>
      <c r="F47" s="207"/>
      <c r="G47" s="210" t="str">
        <f t="shared" si="0"/>
        <v/>
      </c>
      <c r="H47" s="211"/>
      <c r="I47" s="232"/>
      <c r="J47" s="232"/>
    </row>
    <row r="48" spans="1:10" ht="30" customHeight="1">
      <c r="A48" s="187">
        <v>42</v>
      </c>
      <c r="B48" s="184"/>
      <c r="C48" s="635"/>
      <c r="D48" s="635"/>
      <c r="E48" s="185"/>
      <c r="F48" s="207"/>
      <c r="G48" s="210" t="str">
        <f t="shared" si="0"/>
        <v/>
      </c>
      <c r="H48" s="211"/>
      <c r="I48" s="232"/>
      <c r="J48" s="232"/>
    </row>
    <row r="49" spans="1:10" ht="30" customHeight="1">
      <c r="A49" s="187">
        <v>43</v>
      </c>
      <c r="B49" s="184"/>
      <c r="C49" s="635"/>
      <c r="D49" s="635"/>
      <c r="E49" s="185"/>
      <c r="F49" s="207"/>
      <c r="G49" s="210" t="str">
        <f t="shared" si="0"/>
        <v/>
      </c>
      <c r="H49" s="211"/>
      <c r="I49" s="232"/>
      <c r="J49" s="232"/>
    </row>
    <row r="50" spans="1:10" ht="30" customHeight="1">
      <c r="A50" s="187">
        <v>44</v>
      </c>
      <c r="B50" s="184"/>
      <c r="C50" s="635"/>
      <c r="D50" s="635"/>
      <c r="E50" s="185"/>
      <c r="F50" s="207"/>
      <c r="G50" s="210" t="str">
        <f t="shared" si="0"/>
        <v/>
      </c>
      <c r="H50" s="211"/>
      <c r="I50" s="232"/>
      <c r="J50" s="232"/>
    </row>
    <row r="51" spans="1:10" ht="30" customHeight="1">
      <c r="A51" s="187">
        <v>45</v>
      </c>
      <c r="B51" s="184"/>
      <c r="C51" s="635"/>
      <c r="D51" s="635"/>
      <c r="E51" s="185"/>
      <c r="F51" s="207"/>
      <c r="G51" s="210" t="str">
        <f t="shared" si="0"/>
        <v/>
      </c>
      <c r="H51" s="211"/>
      <c r="I51" s="232"/>
      <c r="J51" s="232"/>
    </row>
    <row r="52" spans="1:10" ht="30" customHeight="1">
      <c r="A52" s="187">
        <v>46</v>
      </c>
      <c r="B52" s="184"/>
      <c r="C52" s="635"/>
      <c r="D52" s="635"/>
      <c r="E52" s="185"/>
      <c r="F52" s="207"/>
      <c r="G52" s="210" t="str">
        <f t="shared" si="0"/>
        <v/>
      </c>
      <c r="H52" s="211"/>
      <c r="I52" s="232"/>
      <c r="J52" s="232"/>
    </row>
    <row r="53" spans="1:10" ht="30" customHeight="1">
      <c r="A53" s="187">
        <v>47</v>
      </c>
      <c r="B53" s="184"/>
      <c r="C53" s="635"/>
      <c r="D53" s="635"/>
      <c r="E53" s="185"/>
      <c r="F53" s="207"/>
      <c r="G53" s="210" t="str">
        <f t="shared" si="0"/>
        <v/>
      </c>
      <c r="H53" s="211"/>
      <c r="I53" s="232"/>
      <c r="J53" s="232"/>
    </row>
    <row r="54" spans="1:10" ht="30" customHeight="1">
      <c r="A54" s="187">
        <v>48</v>
      </c>
      <c r="B54" s="184"/>
      <c r="C54" s="635"/>
      <c r="D54" s="635"/>
      <c r="E54" s="185"/>
      <c r="F54" s="207"/>
      <c r="G54" s="210" t="str">
        <f t="shared" si="0"/>
        <v/>
      </c>
      <c r="H54" s="211"/>
      <c r="I54" s="232"/>
      <c r="J54" s="232"/>
    </row>
    <row r="55" spans="1:10" ht="30" customHeight="1">
      <c r="A55" s="187">
        <v>49</v>
      </c>
      <c r="B55" s="184"/>
      <c r="C55" s="635"/>
      <c r="D55" s="635"/>
      <c r="E55" s="185"/>
      <c r="F55" s="207"/>
      <c r="G55" s="210" t="str">
        <f t="shared" si="0"/>
        <v/>
      </c>
      <c r="H55" s="211"/>
      <c r="I55" s="232"/>
      <c r="J55" s="232"/>
    </row>
    <row r="56" spans="1:10" ht="30" customHeight="1">
      <c r="A56" s="187">
        <v>50</v>
      </c>
      <c r="B56" s="184"/>
      <c r="C56" s="635"/>
      <c r="D56" s="635"/>
      <c r="E56" s="185"/>
      <c r="F56" s="207"/>
      <c r="G56" s="210" t="str">
        <f t="shared" si="0"/>
        <v/>
      </c>
      <c r="H56" s="211"/>
      <c r="I56" s="232"/>
      <c r="J56" s="232"/>
    </row>
    <row r="57" spans="1:10" ht="30" customHeight="1">
      <c r="A57" s="187">
        <v>51</v>
      </c>
      <c r="B57" s="184"/>
      <c r="C57" s="635"/>
      <c r="D57" s="635"/>
      <c r="E57" s="185"/>
      <c r="F57" s="207"/>
      <c r="G57" s="210" t="str">
        <f t="shared" si="0"/>
        <v/>
      </c>
      <c r="H57" s="211"/>
      <c r="I57" s="232"/>
      <c r="J57" s="232"/>
    </row>
    <row r="58" spans="1:10" ht="30" customHeight="1">
      <c r="A58" s="187">
        <v>52</v>
      </c>
      <c r="B58" s="184"/>
      <c r="C58" s="635"/>
      <c r="D58" s="635"/>
      <c r="E58" s="185"/>
      <c r="F58" s="207"/>
      <c r="G58" s="210" t="str">
        <f t="shared" si="0"/>
        <v/>
      </c>
      <c r="H58" s="211"/>
      <c r="I58" s="232"/>
      <c r="J58" s="232"/>
    </row>
    <row r="59" spans="1:10" ht="30" customHeight="1">
      <c r="A59" s="187">
        <v>53</v>
      </c>
      <c r="B59" s="184"/>
      <c r="C59" s="635"/>
      <c r="D59" s="635"/>
      <c r="E59" s="185"/>
      <c r="F59" s="207"/>
      <c r="G59" s="210" t="str">
        <f t="shared" si="0"/>
        <v/>
      </c>
      <c r="H59" s="211"/>
      <c r="I59" s="232"/>
      <c r="J59" s="232"/>
    </row>
    <row r="60" spans="1:10" ht="30" customHeight="1">
      <c r="A60" s="187">
        <v>54</v>
      </c>
      <c r="B60" s="184"/>
      <c r="C60" s="635"/>
      <c r="D60" s="635"/>
      <c r="E60" s="185"/>
      <c r="F60" s="207"/>
      <c r="G60" s="210" t="str">
        <f t="shared" si="0"/>
        <v/>
      </c>
      <c r="H60" s="211"/>
      <c r="I60" s="232"/>
      <c r="J60" s="232"/>
    </row>
    <row r="61" spans="1:10" ht="30" customHeight="1">
      <c r="A61" s="187">
        <v>55</v>
      </c>
      <c r="B61" s="184"/>
      <c r="C61" s="635"/>
      <c r="D61" s="635"/>
      <c r="E61" s="185"/>
      <c r="F61" s="207"/>
      <c r="G61" s="210" t="str">
        <f t="shared" si="0"/>
        <v/>
      </c>
      <c r="H61" s="211"/>
      <c r="I61" s="232"/>
      <c r="J61" s="232"/>
    </row>
    <row r="62" spans="1:10" ht="30" customHeight="1">
      <c r="A62" s="187">
        <v>56</v>
      </c>
      <c r="B62" s="184"/>
      <c r="C62" s="635"/>
      <c r="D62" s="635"/>
      <c r="E62" s="185"/>
      <c r="F62" s="207"/>
      <c r="G62" s="210" t="str">
        <f t="shared" si="0"/>
        <v/>
      </c>
      <c r="H62" s="211"/>
      <c r="I62" s="232"/>
      <c r="J62" s="232"/>
    </row>
    <row r="63" spans="1:10" ht="30" customHeight="1">
      <c r="A63" s="187">
        <v>57</v>
      </c>
      <c r="B63" s="184"/>
      <c r="C63" s="635"/>
      <c r="D63" s="635"/>
      <c r="E63" s="185"/>
      <c r="F63" s="207"/>
      <c r="G63" s="210" t="str">
        <f t="shared" si="0"/>
        <v/>
      </c>
      <c r="H63" s="211"/>
      <c r="I63" s="232"/>
      <c r="J63" s="232"/>
    </row>
    <row r="64" spans="1:10" ht="30" customHeight="1">
      <c r="A64" s="187">
        <v>58</v>
      </c>
      <c r="B64" s="184"/>
      <c r="C64" s="635"/>
      <c r="D64" s="635"/>
      <c r="E64" s="185"/>
      <c r="F64" s="207"/>
      <c r="G64" s="210" t="str">
        <f t="shared" si="0"/>
        <v/>
      </c>
      <c r="H64" s="211"/>
      <c r="I64" s="232"/>
      <c r="J64" s="232"/>
    </row>
    <row r="65" spans="1:10" ht="30" customHeight="1">
      <c r="A65" s="187">
        <v>59</v>
      </c>
      <c r="B65" s="184"/>
      <c r="C65" s="635"/>
      <c r="D65" s="635"/>
      <c r="E65" s="185"/>
      <c r="F65" s="207"/>
      <c r="G65" s="210" t="str">
        <f t="shared" si="0"/>
        <v/>
      </c>
      <c r="H65" s="211"/>
      <c r="I65" s="232"/>
      <c r="J65" s="232"/>
    </row>
    <row r="66" spans="1:10" ht="30" customHeight="1">
      <c r="A66" s="187">
        <v>60</v>
      </c>
      <c r="B66" s="184"/>
      <c r="C66" s="635"/>
      <c r="D66" s="635"/>
      <c r="E66" s="185"/>
      <c r="F66" s="207"/>
      <c r="G66" s="210" t="str">
        <f t="shared" si="0"/>
        <v/>
      </c>
      <c r="H66" s="211"/>
      <c r="I66" s="232"/>
      <c r="J66" s="232"/>
    </row>
    <row r="67" spans="1:10" ht="30" customHeight="1">
      <c r="A67" s="187">
        <v>61</v>
      </c>
      <c r="B67" s="184"/>
      <c r="C67" s="635"/>
      <c r="D67" s="635"/>
      <c r="E67" s="185"/>
      <c r="F67" s="207"/>
      <c r="G67" s="210" t="str">
        <f t="shared" si="0"/>
        <v/>
      </c>
      <c r="H67" s="211"/>
      <c r="I67" s="232"/>
      <c r="J67" s="232"/>
    </row>
    <row r="68" spans="1:10" ht="30" customHeight="1">
      <c r="A68" s="187">
        <v>62</v>
      </c>
      <c r="B68" s="184"/>
      <c r="C68" s="635"/>
      <c r="D68" s="635"/>
      <c r="E68" s="185"/>
      <c r="F68" s="207"/>
      <c r="G68" s="210" t="str">
        <f t="shared" si="0"/>
        <v/>
      </c>
      <c r="H68" s="211"/>
      <c r="I68" s="232"/>
      <c r="J68" s="232"/>
    </row>
    <row r="69" spans="1:10" ht="30" customHeight="1">
      <c r="A69" s="187">
        <v>63</v>
      </c>
      <c r="B69" s="184"/>
      <c r="C69" s="635"/>
      <c r="D69" s="635"/>
      <c r="E69" s="185"/>
      <c r="F69" s="207"/>
      <c r="G69" s="210" t="str">
        <f t="shared" si="0"/>
        <v/>
      </c>
      <c r="H69" s="211"/>
      <c r="I69" s="232"/>
      <c r="J69" s="232"/>
    </row>
    <row r="70" spans="1:10" ht="30" customHeight="1">
      <c r="A70" s="187">
        <v>64</v>
      </c>
      <c r="B70" s="184"/>
      <c r="C70" s="635"/>
      <c r="D70" s="635"/>
      <c r="E70" s="185"/>
      <c r="F70" s="207"/>
      <c r="G70" s="210" t="str">
        <f t="shared" ref="G70:G133" si="1">IF(F70="","",DATEDIF(F70,$E$1,"Y"))</f>
        <v/>
      </c>
      <c r="H70" s="211"/>
      <c r="I70" s="232"/>
      <c r="J70" s="232"/>
    </row>
    <row r="71" spans="1:10" ht="30" customHeight="1">
      <c r="A71" s="187">
        <v>65</v>
      </c>
      <c r="B71" s="184"/>
      <c r="C71" s="635"/>
      <c r="D71" s="635"/>
      <c r="E71" s="185"/>
      <c r="F71" s="207"/>
      <c r="G71" s="210" t="str">
        <f t="shared" si="1"/>
        <v/>
      </c>
      <c r="H71" s="211"/>
      <c r="I71" s="232"/>
      <c r="J71" s="232"/>
    </row>
    <row r="72" spans="1:10" ht="30" customHeight="1">
      <c r="A72" s="187">
        <v>66</v>
      </c>
      <c r="B72" s="184"/>
      <c r="C72" s="635"/>
      <c r="D72" s="635"/>
      <c r="E72" s="185"/>
      <c r="F72" s="207"/>
      <c r="G72" s="210" t="str">
        <f t="shared" si="1"/>
        <v/>
      </c>
      <c r="H72" s="211"/>
      <c r="I72" s="232"/>
      <c r="J72" s="232"/>
    </row>
    <row r="73" spans="1:10" ht="30" customHeight="1">
      <c r="A73" s="187">
        <v>67</v>
      </c>
      <c r="B73" s="184"/>
      <c r="C73" s="635"/>
      <c r="D73" s="635"/>
      <c r="E73" s="185"/>
      <c r="F73" s="207"/>
      <c r="G73" s="210" t="str">
        <f t="shared" si="1"/>
        <v/>
      </c>
      <c r="H73" s="211"/>
      <c r="I73" s="232"/>
      <c r="J73" s="232"/>
    </row>
    <row r="74" spans="1:10" ht="30" customHeight="1">
      <c r="A74" s="187">
        <v>68</v>
      </c>
      <c r="B74" s="184"/>
      <c r="C74" s="635"/>
      <c r="D74" s="635"/>
      <c r="E74" s="185"/>
      <c r="F74" s="207"/>
      <c r="G74" s="210" t="str">
        <f t="shared" si="1"/>
        <v/>
      </c>
      <c r="H74" s="211"/>
      <c r="I74" s="232"/>
      <c r="J74" s="232"/>
    </row>
    <row r="75" spans="1:10" ht="30" customHeight="1">
      <c r="A75" s="187">
        <v>69</v>
      </c>
      <c r="B75" s="184"/>
      <c r="C75" s="635"/>
      <c r="D75" s="635"/>
      <c r="E75" s="185"/>
      <c r="F75" s="207"/>
      <c r="G75" s="210" t="str">
        <f t="shared" si="1"/>
        <v/>
      </c>
      <c r="H75" s="211"/>
      <c r="I75" s="232"/>
      <c r="J75" s="232"/>
    </row>
    <row r="76" spans="1:10" ht="30" customHeight="1">
      <c r="A76" s="187">
        <v>70</v>
      </c>
      <c r="B76" s="184"/>
      <c r="C76" s="635"/>
      <c r="D76" s="635"/>
      <c r="E76" s="185"/>
      <c r="F76" s="207"/>
      <c r="G76" s="210" t="str">
        <f t="shared" si="1"/>
        <v/>
      </c>
      <c r="H76" s="211"/>
      <c r="I76" s="232"/>
      <c r="J76" s="232"/>
    </row>
    <row r="77" spans="1:10" ht="30" customHeight="1">
      <c r="A77" s="187">
        <v>71</v>
      </c>
      <c r="B77" s="184"/>
      <c r="C77" s="635"/>
      <c r="D77" s="635"/>
      <c r="E77" s="185"/>
      <c r="F77" s="207"/>
      <c r="G77" s="210" t="str">
        <f t="shared" si="1"/>
        <v/>
      </c>
      <c r="H77" s="211"/>
      <c r="I77" s="232"/>
      <c r="J77" s="232"/>
    </row>
    <row r="78" spans="1:10" ht="30" customHeight="1">
      <c r="A78" s="187">
        <v>72</v>
      </c>
      <c r="B78" s="184"/>
      <c r="C78" s="635"/>
      <c r="D78" s="635"/>
      <c r="E78" s="185"/>
      <c r="F78" s="207"/>
      <c r="G78" s="210" t="str">
        <f t="shared" si="1"/>
        <v/>
      </c>
      <c r="H78" s="211"/>
      <c r="I78" s="232"/>
      <c r="J78" s="232"/>
    </row>
    <row r="79" spans="1:10" ht="30" customHeight="1">
      <c r="A79" s="187">
        <v>73</v>
      </c>
      <c r="B79" s="184"/>
      <c r="C79" s="635"/>
      <c r="D79" s="635"/>
      <c r="E79" s="185"/>
      <c r="F79" s="207"/>
      <c r="G79" s="210" t="str">
        <f t="shared" si="1"/>
        <v/>
      </c>
      <c r="H79" s="211"/>
      <c r="I79" s="232"/>
      <c r="J79" s="232"/>
    </row>
    <row r="80" spans="1:10" ht="30" customHeight="1">
      <c r="A80" s="187">
        <v>74</v>
      </c>
      <c r="B80" s="184"/>
      <c r="C80" s="635"/>
      <c r="D80" s="635"/>
      <c r="E80" s="185"/>
      <c r="F80" s="207"/>
      <c r="G80" s="210" t="str">
        <f t="shared" si="1"/>
        <v/>
      </c>
      <c r="H80" s="211"/>
      <c r="I80" s="232"/>
      <c r="J80" s="232"/>
    </row>
    <row r="81" spans="1:10" ht="30" customHeight="1">
      <c r="A81" s="187">
        <v>75</v>
      </c>
      <c r="B81" s="184"/>
      <c r="C81" s="635"/>
      <c r="D81" s="635"/>
      <c r="E81" s="185"/>
      <c r="F81" s="207"/>
      <c r="G81" s="210" t="str">
        <f t="shared" si="1"/>
        <v/>
      </c>
      <c r="H81" s="211"/>
      <c r="I81" s="232"/>
      <c r="J81" s="232"/>
    </row>
    <row r="82" spans="1:10" ht="30" customHeight="1">
      <c r="A82" s="187">
        <v>76</v>
      </c>
      <c r="B82" s="184"/>
      <c r="C82" s="635"/>
      <c r="D82" s="635"/>
      <c r="E82" s="185"/>
      <c r="F82" s="207"/>
      <c r="G82" s="210" t="str">
        <f t="shared" si="1"/>
        <v/>
      </c>
      <c r="H82" s="211"/>
      <c r="I82" s="232"/>
      <c r="J82" s="232"/>
    </row>
    <row r="83" spans="1:10" ht="30" customHeight="1">
      <c r="A83" s="187">
        <v>77</v>
      </c>
      <c r="B83" s="184"/>
      <c r="C83" s="635"/>
      <c r="D83" s="635"/>
      <c r="E83" s="185"/>
      <c r="F83" s="207"/>
      <c r="G83" s="210" t="str">
        <f t="shared" si="1"/>
        <v/>
      </c>
      <c r="H83" s="211"/>
      <c r="I83" s="232"/>
      <c r="J83" s="232"/>
    </row>
    <row r="84" spans="1:10" ht="30" customHeight="1">
      <c r="A84" s="187">
        <v>78</v>
      </c>
      <c r="B84" s="184"/>
      <c r="C84" s="635"/>
      <c r="D84" s="635"/>
      <c r="E84" s="185"/>
      <c r="F84" s="207"/>
      <c r="G84" s="210" t="str">
        <f t="shared" si="1"/>
        <v/>
      </c>
      <c r="H84" s="211"/>
      <c r="I84" s="232"/>
      <c r="J84" s="232"/>
    </row>
    <row r="85" spans="1:10" ht="30" customHeight="1">
      <c r="A85" s="187">
        <v>79</v>
      </c>
      <c r="B85" s="184"/>
      <c r="C85" s="635"/>
      <c r="D85" s="635"/>
      <c r="E85" s="185"/>
      <c r="F85" s="207"/>
      <c r="G85" s="210" t="str">
        <f t="shared" si="1"/>
        <v/>
      </c>
      <c r="H85" s="211"/>
      <c r="I85" s="232"/>
      <c r="J85" s="232"/>
    </row>
    <row r="86" spans="1:10" ht="30" customHeight="1">
      <c r="A86" s="187">
        <v>80</v>
      </c>
      <c r="B86" s="184"/>
      <c r="C86" s="635"/>
      <c r="D86" s="635"/>
      <c r="E86" s="185"/>
      <c r="F86" s="207"/>
      <c r="G86" s="210" t="str">
        <f t="shared" si="1"/>
        <v/>
      </c>
      <c r="H86" s="211"/>
      <c r="I86" s="232"/>
      <c r="J86" s="232"/>
    </row>
    <row r="87" spans="1:10" ht="30" customHeight="1">
      <c r="A87" s="187">
        <v>81</v>
      </c>
      <c r="B87" s="184"/>
      <c r="C87" s="635"/>
      <c r="D87" s="635"/>
      <c r="E87" s="185"/>
      <c r="F87" s="207"/>
      <c r="G87" s="210" t="str">
        <f t="shared" si="1"/>
        <v/>
      </c>
      <c r="H87" s="211"/>
      <c r="I87" s="232"/>
      <c r="J87" s="232"/>
    </row>
    <row r="88" spans="1:10" ht="30" customHeight="1">
      <c r="A88" s="187">
        <v>82</v>
      </c>
      <c r="B88" s="184"/>
      <c r="C88" s="635"/>
      <c r="D88" s="635"/>
      <c r="E88" s="185"/>
      <c r="F88" s="207"/>
      <c r="G88" s="210" t="str">
        <f t="shared" si="1"/>
        <v/>
      </c>
      <c r="H88" s="211"/>
      <c r="I88" s="232"/>
      <c r="J88" s="232"/>
    </row>
    <row r="89" spans="1:10" ht="30" customHeight="1">
      <c r="A89" s="187">
        <v>83</v>
      </c>
      <c r="B89" s="184"/>
      <c r="C89" s="635"/>
      <c r="D89" s="635"/>
      <c r="E89" s="185"/>
      <c r="F89" s="207"/>
      <c r="G89" s="210" t="str">
        <f t="shared" si="1"/>
        <v/>
      </c>
      <c r="H89" s="211"/>
      <c r="I89" s="232"/>
      <c r="J89" s="232"/>
    </row>
    <row r="90" spans="1:10" ht="30" customHeight="1">
      <c r="A90" s="187">
        <v>84</v>
      </c>
      <c r="B90" s="184"/>
      <c r="C90" s="635"/>
      <c r="D90" s="635"/>
      <c r="E90" s="185"/>
      <c r="F90" s="207"/>
      <c r="G90" s="210" t="str">
        <f t="shared" si="1"/>
        <v/>
      </c>
      <c r="H90" s="211"/>
      <c r="I90" s="232"/>
      <c r="J90" s="232"/>
    </row>
    <row r="91" spans="1:10" ht="30" customHeight="1">
      <c r="A91" s="187">
        <v>85</v>
      </c>
      <c r="B91" s="184"/>
      <c r="C91" s="635"/>
      <c r="D91" s="635"/>
      <c r="E91" s="185"/>
      <c r="F91" s="207"/>
      <c r="G91" s="210" t="str">
        <f t="shared" si="1"/>
        <v/>
      </c>
      <c r="H91" s="211"/>
      <c r="I91" s="232"/>
      <c r="J91" s="232"/>
    </row>
    <row r="92" spans="1:10" ht="30" customHeight="1">
      <c r="A92" s="187">
        <v>86</v>
      </c>
      <c r="B92" s="184"/>
      <c r="C92" s="635"/>
      <c r="D92" s="635"/>
      <c r="E92" s="185"/>
      <c r="F92" s="207"/>
      <c r="G92" s="210" t="str">
        <f t="shared" si="1"/>
        <v/>
      </c>
      <c r="H92" s="211"/>
      <c r="I92" s="232"/>
      <c r="J92" s="232"/>
    </row>
    <row r="93" spans="1:10" ht="30" customHeight="1">
      <c r="A93" s="187">
        <v>87</v>
      </c>
      <c r="B93" s="184"/>
      <c r="C93" s="635"/>
      <c r="D93" s="635"/>
      <c r="E93" s="185"/>
      <c r="F93" s="207"/>
      <c r="G93" s="210" t="str">
        <f t="shared" si="1"/>
        <v/>
      </c>
      <c r="H93" s="211"/>
      <c r="I93" s="232"/>
      <c r="J93" s="232"/>
    </row>
    <row r="94" spans="1:10" ht="30" customHeight="1">
      <c r="A94" s="187">
        <v>88</v>
      </c>
      <c r="B94" s="184"/>
      <c r="C94" s="635"/>
      <c r="D94" s="635"/>
      <c r="E94" s="185"/>
      <c r="F94" s="207"/>
      <c r="G94" s="210" t="str">
        <f t="shared" si="1"/>
        <v/>
      </c>
      <c r="H94" s="211"/>
      <c r="I94" s="232"/>
      <c r="J94" s="232"/>
    </row>
    <row r="95" spans="1:10" ht="30" customHeight="1">
      <c r="A95" s="187">
        <v>89</v>
      </c>
      <c r="B95" s="184"/>
      <c r="C95" s="635"/>
      <c r="D95" s="635"/>
      <c r="E95" s="185"/>
      <c r="F95" s="207"/>
      <c r="G95" s="210" t="str">
        <f t="shared" si="1"/>
        <v/>
      </c>
      <c r="H95" s="211"/>
      <c r="I95" s="232"/>
      <c r="J95" s="232"/>
    </row>
    <row r="96" spans="1:10" ht="30" customHeight="1">
      <c r="A96" s="187">
        <v>90</v>
      </c>
      <c r="B96" s="184"/>
      <c r="C96" s="635"/>
      <c r="D96" s="635"/>
      <c r="E96" s="185"/>
      <c r="F96" s="207"/>
      <c r="G96" s="210" t="str">
        <f t="shared" si="1"/>
        <v/>
      </c>
      <c r="H96" s="211"/>
      <c r="I96" s="232"/>
      <c r="J96" s="232"/>
    </row>
    <row r="97" spans="1:10" ht="30" customHeight="1">
      <c r="A97" s="187">
        <v>91</v>
      </c>
      <c r="B97" s="184"/>
      <c r="C97" s="635"/>
      <c r="D97" s="635"/>
      <c r="E97" s="185"/>
      <c r="F97" s="207"/>
      <c r="G97" s="210" t="str">
        <f t="shared" si="1"/>
        <v/>
      </c>
      <c r="H97" s="211"/>
      <c r="I97" s="232"/>
      <c r="J97" s="232"/>
    </row>
    <row r="98" spans="1:10" ht="30" customHeight="1">
      <c r="A98" s="187">
        <v>92</v>
      </c>
      <c r="B98" s="184"/>
      <c r="C98" s="635"/>
      <c r="D98" s="635"/>
      <c r="E98" s="185"/>
      <c r="F98" s="207"/>
      <c r="G98" s="210" t="str">
        <f t="shared" si="1"/>
        <v/>
      </c>
      <c r="H98" s="211"/>
      <c r="I98" s="232"/>
      <c r="J98" s="232"/>
    </row>
    <row r="99" spans="1:10" ht="30" customHeight="1">
      <c r="A99" s="187">
        <v>93</v>
      </c>
      <c r="B99" s="184"/>
      <c r="C99" s="635"/>
      <c r="D99" s="635"/>
      <c r="E99" s="185"/>
      <c r="F99" s="207"/>
      <c r="G99" s="210" t="str">
        <f t="shared" si="1"/>
        <v/>
      </c>
      <c r="H99" s="211"/>
      <c r="I99" s="232"/>
      <c r="J99" s="232"/>
    </row>
    <row r="100" spans="1:10" ht="30" customHeight="1">
      <c r="A100" s="187">
        <v>94</v>
      </c>
      <c r="B100" s="184"/>
      <c r="C100" s="635"/>
      <c r="D100" s="635"/>
      <c r="E100" s="185"/>
      <c r="F100" s="207"/>
      <c r="G100" s="210" t="str">
        <f t="shared" si="1"/>
        <v/>
      </c>
      <c r="H100" s="211"/>
      <c r="I100" s="232"/>
      <c r="J100" s="232"/>
    </row>
    <row r="101" spans="1:10" ht="30" customHeight="1">
      <c r="A101" s="187">
        <v>95</v>
      </c>
      <c r="B101" s="184"/>
      <c r="C101" s="635"/>
      <c r="D101" s="635"/>
      <c r="E101" s="185"/>
      <c r="F101" s="207"/>
      <c r="G101" s="210" t="str">
        <f t="shared" si="1"/>
        <v/>
      </c>
      <c r="H101" s="211"/>
      <c r="I101" s="232"/>
      <c r="J101" s="232"/>
    </row>
    <row r="102" spans="1:10" ht="30" customHeight="1">
      <c r="A102" s="187">
        <v>96</v>
      </c>
      <c r="B102" s="184"/>
      <c r="C102" s="635"/>
      <c r="D102" s="635"/>
      <c r="E102" s="185"/>
      <c r="F102" s="207"/>
      <c r="G102" s="210" t="str">
        <f t="shared" si="1"/>
        <v/>
      </c>
      <c r="H102" s="211"/>
      <c r="I102" s="232"/>
      <c r="J102" s="232"/>
    </row>
    <row r="103" spans="1:10" ht="30" customHeight="1">
      <c r="A103" s="187">
        <v>97</v>
      </c>
      <c r="B103" s="184"/>
      <c r="C103" s="635"/>
      <c r="D103" s="635"/>
      <c r="E103" s="185"/>
      <c r="F103" s="207"/>
      <c r="G103" s="210" t="str">
        <f t="shared" si="1"/>
        <v/>
      </c>
      <c r="H103" s="211"/>
      <c r="I103" s="232"/>
      <c r="J103" s="232"/>
    </row>
    <row r="104" spans="1:10" ht="30" customHeight="1">
      <c r="A104" s="187">
        <v>98</v>
      </c>
      <c r="B104" s="184"/>
      <c r="C104" s="635"/>
      <c r="D104" s="635"/>
      <c r="E104" s="185"/>
      <c r="F104" s="207"/>
      <c r="G104" s="210" t="str">
        <f t="shared" si="1"/>
        <v/>
      </c>
      <c r="H104" s="211"/>
      <c r="I104" s="232"/>
      <c r="J104" s="232"/>
    </row>
    <row r="105" spans="1:10" ht="30" customHeight="1">
      <c r="A105" s="187">
        <v>99</v>
      </c>
      <c r="B105" s="184"/>
      <c r="C105" s="635"/>
      <c r="D105" s="635"/>
      <c r="E105" s="185"/>
      <c r="F105" s="207"/>
      <c r="G105" s="210" t="str">
        <f t="shared" si="1"/>
        <v/>
      </c>
      <c r="H105" s="211"/>
      <c r="I105" s="232"/>
      <c r="J105" s="232"/>
    </row>
    <row r="106" spans="1:10" ht="30" customHeight="1">
      <c r="A106" s="187">
        <v>100</v>
      </c>
      <c r="B106" s="184"/>
      <c r="C106" s="635"/>
      <c r="D106" s="635"/>
      <c r="E106" s="185"/>
      <c r="F106" s="207"/>
      <c r="G106" s="210" t="str">
        <f t="shared" si="1"/>
        <v/>
      </c>
      <c r="H106" s="211"/>
      <c r="I106" s="232"/>
      <c r="J106" s="232"/>
    </row>
    <row r="107" spans="1:10" ht="30" customHeight="1">
      <c r="A107" s="187">
        <v>101</v>
      </c>
      <c r="B107" s="184"/>
      <c r="C107" s="635"/>
      <c r="D107" s="635"/>
      <c r="E107" s="185"/>
      <c r="F107" s="207"/>
      <c r="G107" s="210" t="str">
        <f t="shared" si="1"/>
        <v/>
      </c>
      <c r="H107" s="211"/>
      <c r="I107" s="232"/>
      <c r="J107" s="232"/>
    </row>
    <row r="108" spans="1:10" ht="30" customHeight="1">
      <c r="A108" s="187">
        <v>102</v>
      </c>
      <c r="B108" s="184"/>
      <c r="C108" s="635"/>
      <c r="D108" s="635"/>
      <c r="E108" s="185"/>
      <c r="F108" s="207"/>
      <c r="G108" s="210" t="str">
        <f t="shared" si="1"/>
        <v/>
      </c>
      <c r="H108" s="211"/>
      <c r="I108" s="232"/>
      <c r="J108" s="232"/>
    </row>
    <row r="109" spans="1:10" ht="30" customHeight="1">
      <c r="A109" s="187">
        <v>103</v>
      </c>
      <c r="B109" s="184"/>
      <c r="C109" s="635"/>
      <c r="D109" s="635"/>
      <c r="E109" s="185"/>
      <c r="F109" s="207"/>
      <c r="G109" s="210" t="str">
        <f t="shared" si="1"/>
        <v/>
      </c>
      <c r="H109" s="211"/>
      <c r="I109" s="232"/>
      <c r="J109" s="232"/>
    </row>
    <row r="110" spans="1:10" ht="30" customHeight="1">
      <c r="A110" s="187">
        <v>104</v>
      </c>
      <c r="B110" s="184"/>
      <c r="C110" s="635"/>
      <c r="D110" s="635"/>
      <c r="E110" s="185"/>
      <c r="F110" s="207"/>
      <c r="G110" s="210" t="str">
        <f t="shared" si="1"/>
        <v/>
      </c>
      <c r="H110" s="211"/>
      <c r="I110" s="232"/>
      <c r="J110" s="232"/>
    </row>
    <row r="111" spans="1:10" ht="30" customHeight="1">
      <c r="A111" s="187">
        <v>105</v>
      </c>
      <c r="B111" s="184"/>
      <c r="C111" s="635"/>
      <c r="D111" s="635"/>
      <c r="E111" s="185"/>
      <c r="F111" s="207"/>
      <c r="G111" s="210" t="str">
        <f t="shared" si="1"/>
        <v/>
      </c>
      <c r="H111" s="211"/>
      <c r="I111" s="232"/>
      <c r="J111" s="232"/>
    </row>
    <row r="112" spans="1:10" ht="30" customHeight="1">
      <c r="A112" s="187">
        <v>106</v>
      </c>
      <c r="B112" s="184"/>
      <c r="C112" s="635"/>
      <c r="D112" s="635"/>
      <c r="E112" s="185"/>
      <c r="F112" s="207"/>
      <c r="G112" s="210" t="str">
        <f t="shared" si="1"/>
        <v/>
      </c>
      <c r="H112" s="211"/>
      <c r="I112" s="232"/>
      <c r="J112" s="232"/>
    </row>
    <row r="113" spans="1:10" ht="30" customHeight="1">
      <c r="A113" s="187">
        <v>107</v>
      </c>
      <c r="B113" s="184"/>
      <c r="C113" s="635"/>
      <c r="D113" s="635"/>
      <c r="E113" s="185"/>
      <c r="F113" s="207"/>
      <c r="G113" s="210" t="str">
        <f t="shared" si="1"/>
        <v/>
      </c>
      <c r="H113" s="211"/>
      <c r="I113" s="232"/>
      <c r="J113" s="232"/>
    </row>
    <row r="114" spans="1:10" ht="30" customHeight="1">
      <c r="A114" s="187">
        <v>108</v>
      </c>
      <c r="B114" s="184"/>
      <c r="C114" s="635"/>
      <c r="D114" s="635"/>
      <c r="E114" s="185"/>
      <c r="F114" s="207"/>
      <c r="G114" s="210" t="str">
        <f t="shared" si="1"/>
        <v/>
      </c>
      <c r="H114" s="211"/>
      <c r="I114" s="232"/>
      <c r="J114" s="232"/>
    </row>
    <row r="115" spans="1:10" ht="30" customHeight="1">
      <c r="A115" s="187">
        <v>109</v>
      </c>
      <c r="B115" s="184"/>
      <c r="C115" s="635"/>
      <c r="D115" s="635"/>
      <c r="E115" s="185"/>
      <c r="F115" s="207"/>
      <c r="G115" s="210" t="str">
        <f t="shared" si="1"/>
        <v/>
      </c>
      <c r="H115" s="211"/>
      <c r="I115" s="232"/>
      <c r="J115" s="232"/>
    </row>
    <row r="116" spans="1:10" ht="30" customHeight="1">
      <c r="A116" s="187">
        <v>110</v>
      </c>
      <c r="B116" s="184"/>
      <c r="C116" s="635"/>
      <c r="D116" s="635"/>
      <c r="E116" s="185"/>
      <c r="F116" s="207"/>
      <c r="G116" s="210" t="str">
        <f t="shared" si="1"/>
        <v/>
      </c>
      <c r="H116" s="211"/>
      <c r="I116" s="232"/>
      <c r="J116" s="232"/>
    </row>
    <row r="117" spans="1:10" ht="30" customHeight="1">
      <c r="A117" s="187">
        <v>111</v>
      </c>
      <c r="B117" s="184"/>
      <c r="C117" s="635"/>
      <c r="D117" s="635"/>
      <c r="E117" s="185"/>
      <c r="F117" s="207"/>
      <c r="G117" s="210" t="str">
        <f t="shared" si="1"/>
        <v/>
      </c>
      <c r="H117" s="211"/>
      <c r="I117" s="232"/>
      <c r="J117" s="232"/>
    </row>
    <row r="118" spans="1:10" ht="30" customHeight="1">
      <c r="A118" s="187">
        <v>112</v>
      </c>
      <c r="B118" s="184"/>
      <c r="C118" s="635"/>
      <c r="D118" s="635"/>
      <c r="E118" s="185"/>
      <c r="F118" s="207"/>
      <c r="G118" s="210" t="str">
        <f t="shared" si="1"/>
        <v/>
      </c>
      <c r="H118" s="211"/>
      <c r="I118" s="232"/>
      <c r="J118" s="232"/>
    </row>
    <row r="119" spans="1:10" ht="30" customHeight="1">
      <c r="A119" s="187">
        <v>113</v>
      </c>
      <c r="B119" s="184"/>
      <c r="C119" s="635"/>
      <c r="D119" s="635"/>
      <c r="E119" s="185"/>
      <c r="F119" s="207"/>
      <c r="G119" s="210" t="str">
        <f t="shared" si="1"/>
        <v/>
      </c>
      <c r="H119" s="211"/>
      <c r="I119" s="232"/>
      <c r="J119" s="232"/>
    </row>
    <row r="120" spans="1:10" ht="30" customHeight="1">
      <c r="A120" s="187">
        <v>114</v>
      </c>
      <c r="B120" s="184"/>
      <c r="C120" s="635"/>
      <c r="D120" s="635"/>
      <c r="E120" s="185"/>
      <c r="F120" s="207"/>
      <c r="G120" s="210" t="str">
        <f t="shared" si="1"/>
        <v/>
      </c>
      <c r="H120" s="211"/>
      <c r="I120" s="232"/>
      <c r="J120" s="232"/>
    </row>
    <row r="121" spans="1:10" ht="30" customHeight="1">
      <c r="A121" s="187">
        <v>115</v>
      </c>
      <c r="B121" s="184"/>
      <c r="C121" s="635"/>
      <c r="D121" s="635"/>
      <c r="E121" s="185"/>
      <c r="F121" s="207"/>
      <c r="G121" s="210" t="str">
        <f t="shared" si="1"/>
        <v/>
      </c>
      <c r="H121" s="211"/>
      <c r="I121" s="232"/>
      <c r="J121" s="232"/>
    </row>
    <row r="122" spans="1:10" ht="30" customHeight="1">
      <c r="A122" s="187">
        <v>116</v>
      </c>
      <c r="B122" s="184"/>
      <c r="C122" s="635"/>
      <c r="D122" s="635"/>
      <c r="E122" s="185"/>
      <c r="F122" s="207"/>
      <c r="G122" s="210" t="str">
        <f t="shared" si="1"/>
        <v/>
      </c>
      <c r="H122" s="211"/>
      <c r="I122" s="232"/>
      <c r="J122" s="232"/>
    </row>
    <row r="123" spans="1:10" ht="30" customHeight="1">
      <c r="A123" s="187">
        <v>117</v>
      </c>
      <c r="B123" s="184"/>
      <c r="C123" s="635"/>
      <c r="D123" s="635"/>
      <c r="E123" s="185"/>
      <c r="F123" s="207"/>
      <c r="G123" s="210" t="str">
        <f t="shared" si="1"/>
        <v/>
      </c>
      <c r="H123" s="211"/>
      <c r="I123" s="232"/>
      <c r="J123" s="232"/>
    </row>
    <row r="124" spans="1:10" ht="30" customHeight="1">
      <c r="A124" s="187">
        <v>118</v>
      </c>
      <c r="B124" s="184"/>
      <c r="C124" s="635"/>
      <c r="D124" s="635"/>
      <c r="E124" s="185"/>
      <c r="F124" s="207"/>
      <c r="G124" s="210" t="str">
        <f t="shared" si="1"/>
        <v/>
      </c>
      <c r="H124" s="211"/>
      <c r="I124" s="232"/>
      <c r="J124" s="232"/>
    </row>
    <row r="125" spans="1:10" ht="30" customHeight="1">
      <c r="A125" s="187">
        <v>119</v>
      </c>
      <c r="B125" s="184"/>
      <c r="C125" s="635"/>
      <c r="D125" s="635"/>
      <c r="E125" s="185"/>
      <c r="F125" s="207"/>
      <c r="G125" s="210" t="str">
        <f t="shared" si="1"/>
        <v/>
      </c>
      <c r="H125" s="211"/>
      <c r="I125" s="232"/>
      <c r="J125" s="232"/>
    </row>
    <row r="126" spans="1:10" ht="30" customHeight="1">
      <c r="A126" s="187">
        <v>120</v>
      </c>
      <c r="B126" s="184"/>
      <c r="C126" s="635"/>
      <c r="D126" s="635"/>
      <c r="E126" s="185"/>
      <c r="F126" s="207"/>
      <c r="G126" s="210" t="str">
        <f t="shared" si="1"/>
        <v/>
      </c>
      <c r="H126" s="211"/>
      <c r="I126" s="232"/>
      <c r="J126" s="232"/>
    </row>
    <row r="127" spans="1:10" ht="30" customHeight="1">
      <c r="A127" s="187">
        <v>121</v>
      </c>
      <c r="B127" s="184"/>
      <c r="C127" s="635"/>
      <c r="D127" s="635"/>
      <c r="E127" s="185"/>
      <c r="F127" s="207"/>
      <c r="G127" s="210" t="str">
        <f t="shared" si="1"/>
        <v/>
      </c>
      <c r="H127" s="211"/>
      <c r="I127" s="232"/>
      <c r="J127" s="232"/>
    </row>
    <row r="128" spans="1:10" ht="30" customHeight="1">
      <c r="A128" s="187">
        <v>122</v>
      </c>
      <c r="B128" s="184"/>
      <c r="C128" s="635"/>
      <c r="D128" s="635"/>
      <c r="E128" s="185"/>
      <c r="F128" s="207"/>
      <c r="G128" s="210" t="str">
        <f t="shared" si="1"/>
        <v/>
      </c>
      <c r="H128" s="211"/>
      <c r="I128" s="232"/>
      <c r="J128" s="232"/>
    </row>
    <row r="129" spans="1:10" ht="30" customHeight="1">
      <c r="A129" s="187">
        <v>123</v>
      </c>
      <c r="B129" s="184"/>
      <c r="C129" s="635"/>
      <c r="D129" s="635"/>
      <c r="E129" s="185"/>
      <c r="F129" s="207"/>
      <c r="G129" s="210" t="str">
        <f t="shared" si="1"/>
        <v/>
      </c>
      <c r="H129" s="211"/>
      <c r="I129" s="232"/>
      <c r="J129" s="232"/>
    </row>
    <row r="130" spans="1:10" ht="31.2" customHeight="1">
      <c r="A130" s="187">
        <v>124</v>
      </c>
      <c r="B130" s="184"/>
      <c r="C130" s="635"/>
      <c r="D130" s="635"/>
      <c r="E130" s="185"/>
      <c r="F130" s="207"/>
      <c r="G130" s="210" t="str">
        <f t="shared" si="1"/>
        <v/>
      </c>
      <c r="H130" s="211"/>
      <c r="I130" s="232"/>
      <c r="J130" s="232"/>
    </row>
    <row r="131" spans="1:10" ht="31.2" customHeight="1">
      <c r="A131" s="187">
        <v>125</v>
      </c>
      <c r="B131" s="184"/>
      <c r="C131" s="635"/>
      <c r="D131" s="635"/>
      <c r="E131" s="185"/>
      <c r="F131" s="207"/>
      <c r="G131" s="210" t="str">
        <f t="shared" si="1"/>
        <v/>
      </c>
      <c r="H131" s="211"/>
      <c r="I131" s="232"/>
      <c r="J131" s="232"/>
    </row>
    <row r="132" spans="1:10" ht="31.2" customHeight="1">
      <c r="A132" s="187">
        <v>126</v>
      </c>
      <c r="B132" s="184"/>
      <c r="C132" s="635"/>
      <c r="D132" s="635"/>
      <c r="E132" s="185"/>
      <c r="F132" s="207"/>
      <c r="G132" s="210" t="str">
        <f t="shared" si="1"/>
        <v/>
      </c>
      <c r="H132" s="211"/>
      <c r="I132" s="232"/>
      <c r="J132" s="232"/>
    </row>
    <row r="133" spans="1:10" ht="31.2" customHeight="1">
      <c r="A133" s="187">
        <v>127</v>
      </c>
      <c r="B133" s="184"/>
      <c r="C133" s="635"/>
      <c r="D133" s="635"/>
      <c r="E133" s="185"/>
      <c r="F133" s="207"/>
      <c r="G133" s="210" t="str">
        <f t="shared" si="1"/>
        <v/>
      </c>
      <c r="H133" s="211"/>
      <c r="I133" s="232"/>
      <c r="J133" s="232"/>
    </row>
    <row r="134" spans="1:10" ht="31.2" customHeight="1">
      <c r="A134" s="187">
        <v>128</v>
      </c>
      <c r="B134" s="184"/>
      <c r="C134" s="635"/>
      <c r="D134" s="635"/>
      <c r="E134" s="185"/>
      <c r="F134" s="207"/>
      <c r="G134" s="210" t="str">
        <f t="shared" ref="G134:G197" si="2">IF(F134="","",DATEDIF(F134,$E$1,"Y"))</f>
        <v/>
      </c>
      <c r="H134" s="211"/>
      <c r="I134" s="232"/>
      <c r="J134" s="232"/>
    </row>
    <row r="135" spans="1:10" ht="31.2" customHeight="1">
      <c r="A135" s="187">
        <v>129</v>
      </c>
      <c r="B135" s="184"/>
      <c r="C135" s="635"/>
      <c r="D135" s="635"/>
      <c r="E135" s="185"/>
      <c r="F135" s="207"/>
      <c r="G135" s="210" t="str">
        <f t="shared" si="2"/>
        <v/>
      </c>
      <c r="H135" s="211"/>
      <c r="I135" s="232"/>
      <c r="J135" s="232"/>
    </row>
    <row r="136" spans="1:10" ht="31.2" customHeight="1">
      <c r="A136" s="187">
        <v>130</v>
      </c>
      <c r="B136" s="184"/>
      <c r="C136" s="635"/>
      <c r="D136" s="635"/>
      <c r="E136" s="185"/>
      <c r="F136" s="207"/>
      <c r="G136" s="210" t="str">
        <f t="shared" si="2"/>
        <v/>
      </c>
      <c r="H136" s="211"/>
      <c r="I136" s="232"/>
      <c r="J136" s="232"/>
    </row>
    <row r="137" spans="1:10" ht="31.2" customHeight="1">
      <c r="A137" s="187">
        <v>131</v>
      </c>
      <c r="B137" s="184"/>
      <c r="C137" s="635"/>
      <c r="D137" s="635"/>
      <c r="E137" s="185"/>
      <c r="F137" s="207"/>
      <c r="G137" s="210" t="str">
        <f t="shared" si="2"/>
        <v/>
      </c>
      <c r="H137" s="211"/>
      <c r="I137" s="232"/>
      <c r="J137" s="232"/>
    </row>
    <row r="138" spans="1:10" ht="31.2" customHeight="1">
      <c r="A138" s="187">
        <v>132</v>
      </c>
      <c r="B138" s="184"/>
      <c r="C138" s="635"/>
      <c r="D138" s="635"/>
      <c r="E138" s="185"/>
      <c r="F138" s="207"/>
      <c r="G138" s="210" t="str">
        <f t="shared" si="2"/>
        <v/>
      </c>
      <c r="H138" s="211"/>
      <c r="I138" s="232"/>
      <c r="J138" s="232"/>
    </row>
    <row r="139" spans="1:10" ht="31.2" customHeight="1">
      <c r="A139" s="187">
        <v>133</v>
      </c>
      <c r="B139" s="184"/>
      <c r="C139" s="635"/>
      <c r="D139" s="635"/>
      <c r="E139" s="185"/>
      <c r="F139" s="207"/>
      <c r="G139" s="210" t="str">
        <f t="shared" si="2"/>
        <v/>
      </c>
      <c r="H139" s="211"/>
      <c r="I139" s="232"/>
      <c r="J139" s="232"/>
    </row>
    <row r="140" spans="1:10" ht="31.2" customHeight="1">
      <c r="A140" s="187">
        <v>134</v>
      </c>
      <c r="B140" s="184"/>
      <c r="C140" s="635"/>
      <c r="D140" s="635"/>
      <c r="E140" s="185"/>
      <c r="F140" s="207"/>
      <c r="G140" s="210" t="str">
        <f t="shared" si="2"/>
        <v/>
      </c>
      <c r="H140" s="211"/>
      <c r="I140" s="232"/>
      <c r="J140" s="232"/>
    </row>
    <row r="141" spans="1:10" ht="34.200000000000003" customHeight="1">
      <c r="A141" s="187">
        <v>135</v>
      </c>
      <c r="B141" s="184"/>
      <c r="C141" s="635"/>
      <c r="D141" s="635"/>
      <c r="E141" s="185"/>
      <c r="F141" s="207"/>
      <c r="G141" s="210" t="str">
        <f t="shared" si="2"/>
        <v/>
      </c>
      <c r="H141" s="211"/>
      <c r="I141" s="232"/>
      <c r="J141" s="232"/>
    </row>
    <row r="142" spans="1:10" ht="34.200000000000003" customHeight="1">
      <c r="A142" s="187">
        <v>136</v>
      </c>
      <c r="B142" s="184"/>
      <c r="C142" s="635"/>
      <c r="D142" s="635"/>
      <c r="E142" s="185"/>
      <c r="F142" s="207"/>
      <c r="G142" s="210" t="str">
        <f t="shared" si="2"/>
        <v/>
      </c>
      <c r="H142" s="211"/>
      <c r="I142" s="232"/>
      <c r="J142" s="232"/>
    </row>
    <row r="143" spans="1:10" ht="34.200000000000003" customHeight="1">
      <c r="A143" s="187">
        <v>137</v>
      </c>
      <c r="B143" s="184"/>
      <c r="C143" s="635"/>
      <c r="D143" s="635"/>
      <c r="E143" s="185"/>
      <c r="F143" s="207"/>
      <c r="G143" s="210" t="str">
        <f t="shared" si="2"/>
        <v/>
      </c>
      <c r="H143" s="211"/>
      <c r="I143" s="232"/>
      <c r="J143" s="232"/>
    </row>
    <row r="144" spans="1:10" ht="34.200000000000003" customHeight="1">
      <c r="A144" s="187">
        <v>138</v>
      </c>
      <c r="B144" s="184"/>
      <c r="C144" s="635"/>
      <c r="D144" s="635"/>
      <c r="E144" s="185"/>
      <c r="F144" s="207"/>
      <c r="G144" s="210" t="str">
        <f t="shared" si="2"/>
        <v/>
      </c>
      <c r="H144" s="211"/>
      <c r="I144" s="232"/>
      <c r="J144" s="232"/>
    </row>
    <row r="145" spans="1:10" ht="34.200000000000003" customHeight="1">
      <c r="A145" s="187">
        <v>139</v>
      </c>
      <c r="B145" s="184"/>
      <c r="C145" s="635"/>
      <c r="D145" s="635"/>
      <c r="E145" s="185"/>
      <c r="F145" s="207"/>
      <c r="G145" s="210" t="str">
        <f t="shared" si="2"/>
        <v/>
      </c>
      <c r="H145" s="211"/>
      <c r="I145" s="232"/>
      <c r="J145" s="232"/>
    </row>
    <row r="146" spans="1:10" ht="34.200000000000003" customHeight="1">
      <c r="A146" s="187">
        <v>140</v>
      </c>
      <c r="B146" s="184"/>
      <c r="C146" s="635"/>
      <c r="D146" s="635"/>
      <c r="E146" s="185"/>
      <c r="F146" s="207"/>
      <c r="G146" s="210" t="str">
        <f t="shared" si="2"/>
        <v/>
      </c>
      <c r="H146" s="211"/>
      <c r="I146" s="232"/>
      <c r="J146" s="232"/>
    </row>
    <row r="147" spans="1:10" ht="34.200000000000003" customHeight="1">
      <c r="A147" s="187">
        <v>141</v>
      </c>
      <c r="B147" s="184"/>
      <c r="C147" s="635"/>
      <c r="D147" s="635"/>
      <c r="E147" s="185"/>
      <c r="F147" s="207"/>
      <c r="G147" s="210" t="str">
        <f t="shared" si="2"/>
        <v/>
      </c>
      <c r="H147" s="211"/>
      <c r="I147" s="232"/>
      <c r="J147" s="232"/>
    </row>
    <row r="148" spans="1:10" ht="34.200000000000003" customHeight="1">
      <c r="A148" s="187">
        <v>142</v>
      </c>
      <c r="B148" s="184"/>
      <c r="C148" s="635"/>
      <c r="D148" s="635"/>
      <c r="E148" s="185"/>
      <c r="F148" s="207"/>
      <c r="G148" s="210" t="str">
        <f t="shared" si="2"/>
        <v/>
      </c>
      <c r="H148" s="211"/>
      <c r="I148" s="232"/>
      <c r="J148" s="232"/>
    </row>
    <row r="149" spans="1:10" ht="34.200000000000003" customHeight="1">
      <c r="A149" s="187">
        <v>143</v>
      </c>
      <c r="B149" s="184"/>
      <c r="C149" s="635"/>
      <c r="D149" s="635"/>
      <c r="E149" s="185"/>
      <c r="F149" s="207"/>
      <c r="G149" s="210" t="str">
        <f t="shared" si="2"/>
        <v/>
      </c>
      <c r="H149" s="211"/>
      <c r="I149" s="232"/>
      <c r="J149" s="232"/>
    </row>
    <row r="150" spans="1:10" ht="34.200000000000003" customHeight="1">
      <c r="A150" s="187">
        <v>144</v>
      </c>
      <c r="B150" s="184"/>
      <c r="C150" s="635"/>
      <c r="D150" s="635"/>
      <c r="E150" s="185"/>
      <c r="F150" s="207"/>
      <c r="G150" s="210" t="str">
        <f t="shared" si="2"/>
        <v/>
      </c>
      <c r="H150" s="211"/>
      <c r="I150" s="232"/>
      <c r="J150" s="232"/>
    </row>
    <row r="151" spans="1:10" ht="34.200000000000003" customHeight="1">
      <c r="A151" s="187">
        <v>145</v>
      </c>
      <c r="B151" s="184"/>
      <c r="C151" s="635"/>
      <c r="D151" s="635"/>
      <c r="E151" s="185"/>
      <c r="F151" s="207"/>
      <c r="G151" s="210" t="str">
        <f t="shared" si="2"/>
        <v/>
      </c>
      <c r="H151" s="211"/>
      <c r="I151" s="232"/>
      <c r="J151" s="232"/>
    </row>
    <row r="152" spans="1:10" ht="34.200000000000003" customHeight="1">
      <c r="A152" s="187">
        <v>146</v>
      </c>
      <c r="B152" s="184"/>
      <c r="C152" s="635"/>
      <c r="D152" s="635"/>
      <c r="E152" s="185"/>
      <c r="F152" s="207"/>
      <c r="G152" s="210" t="str">
        <f t="shared" si="2"/>
        <v/>
      </c>
      <c r="H152" s="211"/>
      <c r="I152" s="232"/>
      <c r="J152" s="232"/>
    </row>
    <row r="153" spans="1:10" ht="34.200000000000003" customHeight="1">
      <c r="A153" s="187">
        <v>147</v>
      </c>
      <c r="B153" s="184"/>
      <c r="C153" s="635"/>
      <c r="D153" s="635"/>
      <c r="E153" s="185"/>
      <c r="F153" s="207"/>
      <c r="G153" s="210" t="str">
        <f t="shared" si="2"/>
        <v/>
      </c>
      <c r="H153" s="211"/>
      <c r="I153" s="232"/>
      <c r="J153" s="232"/>
    </row>
    <row r="154" spans="1:10" ht="34.200000000000003" customHeight="1">
      <c r="A154" s="187">
        <v>148</v>
      </c>
      <c r="B154" s="184"/>
      <c r="C154" s="635"/>
      <c r="D154" s="635"/>
      <c r="E154" s="185"/>
      <c r="F154" s="207"/>
      <c r="G154" s="210" t="str">
        <f t="shared" si="2"/>
        <v/>
      </c>
      <c r="H154" s="211"/>
      <c r="I154" s="232"/>
      <c r="J154" s="232"/>
    </row>
    <row r="155" spans="1:10" ht="34.200000000000003" customHeight="1">
      <c r="A155" s="187">
        <v>149</v>
      </c>
      <c r="B155" s="184"/>
      <c r="C155" s="635"/>
      <c r="D155" s="635"/>
      <c r="E155" s="185"/>
      <c r="F155" s="207"/>
      <c r="G155" s="210" t="str">
        <f t="shared" si="2"/>
        <v/>
      </c>
      <c r="H155" s="211"/>
      <c r="I155" s="232"/>
      <c r="J155" s="232"/>
    </row>
    <row r="156" spans="1:10" ht="34.200000000000003" customHeight="1">
      <c r="A156" s="187">
        <v>150</v>
      </c>
      <c r="B156" s="185"/>
      <c r="C156" s="635"/>
      <c r="D156" s="635"/>
      <c r="E156" s="185"/>
      <c r="F156" s="207"/>
      <c r="G156" s="210" t="str">
        <f t="shared" si="2"/>
        <v/>
      </c>
      <c r="H156" s="211"/>
      <c r="I156" s="232"/>
      <c r="J156" s="232"/>
    </row>
    <row r="157" spans="1:10" ht="34.200000000000003" customHeight="1">
      <c r="A157" s="187">
        <v>151</v>
      </c>
      <c r="B157" s="185"/>
      <c r="C157" s="635"/>
      <c r="D157" s="635"/>
      <c r="E157" s="185"/>
      <c r="F157" s="207"/>
      <c r="G157" s="210" t="str">
        <f t="shared" si="2"/>
        <v/>
      </c>
      <c r="H157" s="211"/>
      <c r="I157" s="232"/>
      <c r="J157" s="232"/>
    </row>
    <row r="158" spans="1:10" ht="34.200000000000003" customHeight="1">
      <c r="A158" s="187">
        <v>152</v>
      </c>
      <c r="B158" s="185"/>
      <c r="C158" s="635"/>
      <c r="D158" s="635"/>
      <c r="E158" s="185"/>
      <c r="F158" s="207"/>
      <c r="G158" s="210" t="str">
        <f t="shared" si="2"/>
        <v/>
      </c>
      <c r="H158" s="211"/>
      <c r="I158" s="232"/>
      <c r="J158" s="232"/>
    </row>
    <row r="159" spans="1:10" ht="34.200000000000003" customHeight="1">
      <c r="A159" s="187">
        <v>153</v>
      </c>
      <c r="B159" s="185"/>
      <c r="C159" s="635"/>
      <c r="D159" s="635"/>
      <c r="E159" s="185"/>
      <c r="F159" s="207"/>
      <c r="G159" s="210" t="str">
        <f t="shared" si="2"/>
        <v/>
      </c>
      <c r="H159" s="211"/>
      <c r="I159" s="232"/>
      <c r="J159" s="232"/>
    </row>
    <row r="160" spans="1:10" ht="34.200000000000003" customHeight="1">
      <c r="A160" s="187">
        <v>154</v>
      </c>
      <c r="B160" s="185"/>
      <c r="C160" s="635"/>
      <c r="D160" s="635"/>
      <c r="E160" s="185"/>
      <c r="F160" s="207"/>
      <c r="G160" s="210" t="str">
        <f t="shared" si="2"/>
        <v/>
      </c>
      <c r="H160" s="211"/>
      <c r="I160" s="232"/>
      <c r="J160" s="232"/>
    </row>
    <row r="161" spans="1:10" ht="34.200000000000003" customHeight="1">
      <c r="A161" s="187">
        <v>155</v>
      </c>
      <c r="B161" s="185"/>
      <c r="C161" s="635"/>
      <c r="D161" s="635"/>
      <c r="E161" s="185"/>
      <c r="F161" s="207"/>
      <c r="G161" s="210" t="str">
        <f t="shared" si="2"/>
        <v/>
      </c>
      <c r="H161" s="211"/>
      <c r="I161" s="232"/>
      <c r="J161" s="232"/>
    </row>
    <row r="162" spans="1:10" ht="34.200000000000003" customHeight="1">
      <c r="A162" s="187">
        <v>156</v>
      </c>
      <c r="B162" s="185"/>
      <c r="C162" s="635"/>
      <c r="D162" s="635"/>
      <c r="E162" s="185"/>
      <c r="F162" s="207"/>
      <c r="G162" s="210" t="str">
        <f t="shared" si="2"/>
        <v/>
      </c>
      <c r="H162" s="211"/>
      <c r="I162" s="232"/>
      <c r="J162" s="232"/>
    </row>
    <row r="163" spans="1:10" ht="34.200000000000003" customHeight="1">
      <c r="A163" s="187">
        <v>157</v>
      </c>
      <c r="B163" s="185"/>
      <c r="C163" s="635"/>
      <c r="D163" s="635"/>
      <c r="E163" s="185"/>
      <c r="F163" s="207"/>
      <c r="G163" s="210" t="str">
        <f t="shared" si="2"/>
        <v/>
      </c>
      <c r="H163" s="211"/>
      <c r="I163" s="232"/>
      <c r="J163" s="232"/>
    </row>
    <row r="164" spans="1:10" ht="34.200000000000003" customHeight="1">
      <c r="A164" s="187">
        <v>158</v>
      </c>
      <c r="B164" s="185"/>
      <c r="C164" s="635"/>
      <c r="D164" s="635"/>
      <c r="E164" s="185"/>
      <c r="F164" s="207"/>
      <c r="G164" s="210" t="str">
        <f t="shared" si="2"/>
        <v/>
      </c>
      <c r="H164" s="211"/>
      <c r="I164" s="232"/>
      <c r="J164" s="232"/>
    </row>
    <row r="165" spans="1:10" ht="34.200000000000003" customHeight="1">
      <c r="A165" s="187">
        <v>159</v>
      </c>
      <c r="B165" s="185"/>
      <c r="C165" s="635"/>
      <c r="D165" s="635"/>
      <c r="E165" s="185"/>
      <c r="F165" s="207"/>
      <c r="G165" s="210" t="str">
        <f t="shared" si="2"/>
        <v/>
      </c>
      <c r="H165" s="211"/>
      <c r="I165" s="232"/>
      <c r="J165" s="232"/>
    </row>
    <row r="166" spans="1:10" ht="34.200000000000003" customHeight="1">
      <c r="A166" s="187">
        <v>160</v>
      </c>
      <c r="B166" s="185"/>
      <c r="C166" s="635"/>
      <c r="D166" s="635"/>
      <c r="E166" s="185"/>
      <c r="F166" s="207"/>
      <c r="G166" s="210" t="str">
        <f t="shared" si="2"/>
        <v/>
      </c>
      <c r="H166" s="211"/>
      <c r="I166" s="232"/>
      <c r="J166" s="232"/>
    </row>
    <row r="167" spans="1:10" ht="34.200000000000003" customHeight="1">
      <c r="A167" s="187">
        <v>161</v>
      </c>
      <c r="B167" s="185"/>
      <c r="C167" s="635"/>
      <c r="D167" s="635"/>
      <c r="E167" s="185"/>
      <c r="F167" s="207"/>
      <c r="G167" s="210" t="str">
        <f t="shared" si="2"/>
        <v/>
      </c>
      <c r="H167" s="211"/>
      <c r="I167" s="232"/>
      <c r="J167" s="232"/>
    </row>
    <row r="168" spans="1:10" ht="34.200000000000003" customHeight="1">
      <c r="A168" s="187">
        <v>162</v>
      </c>
      <c r="B168" s="185"/>
      <c r="C168" s="635"/>
      <c r="D168" s="635"/>
      <c r="E168" s="185"/>
      <c r="F168" s="207"/>
      <c r="G168" s="210" t="str">
        <f t="shared" si="2"/>
        <v/>
      </c>
      <c r="H168" s="211"/>
      <c r="I168" s="232"/>
      <c r="J168" s="232"/>
    </row>
    <row r="169" spans="1:10" ht="34.200000000000003" customHeight="1">
      <c r="A169" s="187">
        <v>163</v>
      </c>
      <c r="B169" s="185"/>
      <c r="C169" s="635"/>
      <c r="D169" s="635"/>
      <c r="E169" s="185"/>
      <c r="F169" s="207"/>
      <c r="G169" s="210" t="str">
        <f t="shared" si="2"/>
        <v/>
      </c>
      <c r="H169" s="211"/>
      <c r="I169" s="232"/>
      <c r="J169" s="232"/>
    </row>
    <row r="170" spans="1:10" ht="34.200000000000003" customHeight="1">
      <c r="A170" s="187">
        <v>164</v>
      </c>
      <c r="B170" s="185"/>
      <c r="C170" s="635"/>
      <c r="D170" s="635"/>
      <c r="E170" s="185"/>
      <c r="F170" s="207"/>
      <c r="G170" s="210" t="str">
        <f t="shared" si="2"/>
        <v/>
      </c>
      <c r="H170" s="211"/>
      <c r="I170" s="232"/>
      <c r="J170" s="232"/>
    </row>
    <row r="171" spans="1:10" ht="34.200000000000003" customHeight="1">
      <c r="A171" s="187">
        <v>165</v>
      </c>
      <c r="B171" s="185"/>
      <c r="C171" s="635"/>
      <c r="D171" s="635"/>
      <c r="E171" s="185"/>
      <c r="F171" s="207"/>
      <c r="G171" s="210" t="str">
        <f t="shared" si="2"/>
        <v/>
      </c>
      <c r="H171" s="211"/>
      <c r="I171" s="232"/>
      <c r="J171" s="232"/>
    </row>
    <row r="172" spans="1:10" ht="34.200000000000003" customHeight="1">
      <c r="A172" s="187">
        <v>166</v>
      </c>
      <c r="B172" s="185"/>
      <c r="C172" s="635"/>
      <c r="D172" s="635"/>
      <c r="E172" s="185"/>
      <c r="F172" s="207"/>
      <c r="G172" s="210" t="str">
        <f t="shared" si="2"/>
        <v/>
      </c>
      <c r="H172" s="211"/>
      <c r="I172" s="232"/>
      <c r="J172" s="232"/>
    </row>
    <row r="173" spans="1:10" ht="34.200000000000003" customHeight="1">
      <c r="A173" s="187">
        <v>167</v>
      </c>
      <c r="B173" s="185"/>
      <c r="C173" s="635"/>
      <c r="D173" s="635"/>
      <c r="E173" s="185"/>
      <c r="F173" s="207"/>
      <c r="G173" s="210" t="str">
        <f t="shared" si="2"/>
        <v/>
      </c>
      <c r="H173" s="211"/>
      <c r="I173" s="232"/>
      <c r="J173" s="232"/>
    </row>
    <row r="174" spans="1:10" ht="34.200000000000003" customHeight="1">
      <c r="A174" s="187">
        <v>168</v>
      </c>
      <c r="B174" s="185"/>
      <c r="C174" s="635"/>
      <c r="D174" s="635"/>
      <c r="E174" s="185"/>
      <c r="F174" s="207"/>
      <c r="G174" s="210" t="str">
        <f t="shared" si="2"/>
        <v/>
      </c>
      <c r="H174" s="211"/>
      <c r="I174" s="232"/>
      <c r="J174" s="232"/>
    </row>
    <row r="175" spans="1:10" ht="34.200000000000003" customHeight="1">
      <c r="A175" s="187">
        <v>169</v>
      </c>
      <c r="B175" s="185"/>
      <c r="C175" s="635"/>
      <c r="D175" s="635"/>
      <c r="E175" s="185"/>
      <c r="F175" s="207"/>
      <c r="G175" s="210" t="str">
        <f t="shared" si="2"/>
        <v/>
      </c>
      <c r="H175" s="211"/>
      <c r="I175" s="232"/>
      <c r="J175" s="232"/>
    </row>
    <row r="176" spans="1:10" ht="34.200000000000003" customHeight="1">
      <c r="A176" s="187">
        <v>170</v>
      </c>
      <c r="B176" s="185"/>
      <c r="C176" s="635"/>
      <c r="D176" s="635"/>
      <c r="E176" s="185"/>
      <c r="F176" s="207"/>
      <c r="G176" s="210" t="str">
        <f t="shared" si="2"/>
        <v/>
      </c>
      <c r="H176" s="211"/>
      <c r="I176" s="232"/>
      <c r="J176" s="232"/>
    </row>
    <row r="177" spans="1:10" ht="34.200000000000003" customHeight="1">
      <c r="A177" s="187">
        <v>171</v>
      </c>
      <c r="B177" s="185"/>
      <c r="C177" s="635"/>
      <c r="D177" s="635"/>
      <c r="E177" s="185"/>
      <c r="F177" s="207"/>
      <c r="G177" s="210" t="str">
        <f t="shared" si="2"/>
        <v/>
      </c>
      <c r="H177" s="211"/>
      <c r="I177" s="232"/>
      <c r="J177" s="232"/>
    </row>
    <row r="178" spans="1:10" ht="34.200000000000003" customHeight="1">
      <c r="A178" s="187">
        <v>172</v>
      </c>
      <c r="B178" s="185"/>
      <c r="C178" s="635"/>
      <c r="D178" s="635"/>
      <c r="E178" s="185"/>
      <c r="F178" s="207"/>
      <c r="G178" s="210" t="str">
        <f t="shared" si="2"/>
        <v/>
      </c>
      <c r="H178" s="211"/>
      <c r="I178" s="232"/>
      <c r="J178" s="232"/>
    </row>
    <row r="179" spans="1:10" ht="34.200000000000003" customHeight="1">
      <c r="A179" s="187">
        <v>173</v>
      </c>
      <c r="B179" s="185"/>
      <c r="C179" s="635"/>
      <c r="D179" s="635"/>
      <c r="E179" s="185"/>
      <c r="F179" s="207"/>
      <c r="G179" s="210" t="str">
        <f t="shared" si="2"/>
        <v/>
      </c>
      <c r="H179" s="211"/>
      <c r="I179" s="232"/>
      <c r="J179" s="232"/>
    </row>
    <row r="180" spans="1:10" ht="34.200000000000003" customHeight="1">
      <c r="A180" s="187">
        <v>174</v>
      </c>
      <c r="B180" s="185"/>
      <c r="C180" s="635"/>
      <c r="D180" s="635"/>
      <c r="E180" s="185"/>
      <c r="F180" s="207"/>
      <c r="G180" s="210" t="str">
        <f t="shared" si="2"/>
        <v/>
      </c>
      <c r="H180" s="211"/>
      <c r="I180" s="232"/>
      <c r="J180" s="232"/>
    </row>
    <row r="181" spans="1:10" ht="34.200000000000003" customHeight="1">
      <c r="A181" s="187">
        <v>175</v>
      </c>
      <c r="B181" s="185"/>
      <c r="C181" s="635"/>
      <c r="D181" s="635"/>
      <c r="E181" s="185"/>
      <c r="F181" s="207"/>
      <c r="G181" s="210" t="str">
        <f t="shared" si="2"/>
        <v/>
      </c>
      <c r="H181" s="211"/>
      <c r="I181" s="232"/>
      <c r="J181" s="232"/>
    </row>
    <row r="182" spans="1:10" ht="34.200000000000003" customHeight="1">
      <c r="A182" s="187">
        <v>176</v>
      </c>
      <c r="B182" s="185"/>
      <c r="C182" s="635"/>
      <c r="D182" s="635"/>
      <c r="E182" s="185"/>
      <c r="F182" s="207"/>
      <c r="G182" s="210" t="str">
        <f t="shared" si="2"/>
        <v/>
      </c>
      <c r="H182" s="211"/>
      <c r="I182" s="232"/>
      <c r="J182" s="232"/>
    </row>
    <row r="183" spans="1:10" ht="34.200000000000003" customHeight="1">
      <c r="A183" s="187">
        <v>177</v>
      </c>
      <c r="B183" s="185"/>
      <c r="C183" s="635"/>
      <c r="D183" s="635"/>
      <c r="E183" s="185"/>
      <c r="F183" s="207"/>
      <c r="G183" s="210" t="str">
        <f t="shared" si="2"/>
        <v/>
      </c>
      <c r="H183" s="211"/>
      <c r="I183" s="232"/>
      <c r="J183" s="232"/>
    </row>
    <row r="184" spans="1:10" ht="34.200000000000003" customHeight="1">
      <c r="A184" s="187">
        <v>178</v>
      </c>
      <c r="B184" s="185"/>
      <c r="C184" s="635"/>
      <c r="D184" s="635"/>
      <c r="E184" s="185"/>
      <c r="F184" s="207"/>
      <c r="G184" s="210" t="str">
        <f t="shared" si="2"/>
        <v/>
      </c>
      <c r="H184" s="211"/>
      <c r="I184" s="232"/>
      <c r="J184" s="232"/>
    </row>
    <row r="185" spans="1:10" ht="34.200000000000003" customHeight="1">
      <c r="A185" s="187">
        <v>179</v>
      </c>
      <c r="B185" s="185"/>
      <c r="C185" s="635"/>
      <c r="D185" s="635"/>
      <c r="E185" s="185"/>
      <c r="F185" s="207"/>
      <c r="G185" s="210" t="str">
        <f t="shared" si="2"/>
        <v/>
      </c>
      <c r="H185" s="211"/>
      <c r="I185" s="232"/>
      <c r="J185" s="232"/>
    </row>
    <row r="186" spans="1:10" ht="34.200000000000003" customHeight="1">
      <c r="A186" s="187">
        <v>180</v>
      </c>
      <c r="B186" s="185"/>
      <c r="C186" s="635"/>
      <c r="D186" s="635"/>
      <c r="E186" s="185"/>
      <c r="F186" s="207"/>
      <c r="G186" s="210" t="str">
        <f t="shared" si="2"/>
        <v/>
      </c>
      <c r="H186" s="211"/>
      <c r="I186" s="232"/>
      <c r="J186" s="232"/>
    </row>
    <row r="187" spans="1:10" ht="34.200000000000003" customHeight="1">
      <c r="A187" s="187">
        <v>181</v>
      </c>
      <c r="B187" s="185"/>
      <c r="C187" s="635"/>
      <c r="D187" s="635"/>
      <c r="E187" s="185"/>
      <c r="F187" s="207"/>
      <c r="G187" s="210" t="str">
        <f t="shared" si="2"/>
        <v/>
      </c>
      <c r="H187" s="211"/>
      <c r="I187" s="232"/>
      <c r="J187" s="232"/>
    </row>
    <row r="188" spans="1:10" ht="34.200000000000003" customHeight="1">
      <c r="A188" s="187">
        <v>182</v>
      </c>
      <c r="B188" s="185"/>
      <c r="C188" s="635"/>
      <c r="D188" s="635"/>
      <c r="E188" s="185"/>
      <c r="F188" s="207"/>
      <c r="G188" s="210" t="str">
        <f t="shared" si="2"/>
        <v/>
      </c>
      <c r="H188" s="211"/>
      <c r="I188" s="232"/>
      <c r="J188" s="232"/>
    </row>
    <row r="189" spans="1:10" ht="34.200000000000003" customHeight="1">
      <c r="A189" s="187">
        <v>183</v>
      </c>
      <c r="B189" s="185"/>
      <c r="C189" s="635"/>
      <c r="D189" s="635"/>
      <c r="E189" s="185"/>
      <c r="F189" s="207"/>
      <c r="G189" s="210" t="str">
        <f t="shared" si="2"/>
        <v/>
      </c>
      <c r="H189" s="211"/>
      <c r="I189" s="232"/>
      <c r="J189" s="232"/>
    </row>
    <row r="190" spans="1:10" ht="34.200000000000003" customHeight="1">
      <c r="A190" s="187">
        <v>184</v>
      </c>
      <c r="B190" s="185"/>
      <c r="C190" s="635"/>
      <c r="D190" s="635"/>
      <c r="E190" s="185"/>
      <c r="F190" s="207"/>
      <c r="G190" s="210" t="str">
        <f t="shared" si="2"/>
        <v/>
      </c>
      <c r="H190" s="211"/>
      <c r="I190" s="232"/>
      <c r="J190" s="232"/>
    </row>
    <row r="191" spans="1:10" ht="34.200000000000003" customHeight="1">
      <c r="A191" s="187">
        <v>185</v>
      </c>
      <c r="B191" s="185"/>
      <c r="C191" s="635"/>
      <c r="D191" s="635"/>
      <c r="E191" s="185"/>
      <c r="F191" s="207"/>
      <c r="G191" s="210" t="str">
        <f t="shared" si="2"/>
        <v/>
      </c>
      <c r="H191" s="211"/>
      <c r="I191" s="232"/>
      <c r="J191" s="232"/>
    </row>
    <row r="192" spans="1:10" ht="34.200000000000003" customHeight="1">
      <c r="A192" s="187">
        <v>186</v>
      </c>
      <c r="B192" s="185"/>
      <c r="C192" s="635"/>
      <c r="D192" s="635"/>
      <c r="E192" s="185"/>
      <c r="F192" s="207"/>
      <c r="G192" s="210" t="str">
        <f t="shared" si="2"/>
        <v/>
      </c>
      <c r="H192" s="211"/>
      <c r="I192" s="232"/>
      <c r="J192" s="232"/>
    </row>
    <row r="193" spans="1:10" ht="34.200000000000003" customHeight="1">
      <c r="A193" s="187">
        <v>187</v>
      </c>
      <c r="B193" s="185"/>
      <c r="C193" s="635"/>
      <c r="D193" s="635"/>
      <c r="E193" s="185"/>
      <c r="F193" s="207"/>
      <c r="G193" s="210" t="str">
        <f t="shared" si="2"/>
        <v/>
      </c>
      <c r="H193" s="211"/>
      <c r="I193" s="232"/>
      <c r="J193" s="232"/>
    </row>
    <row r="194" spans="1:10" ht="34.200000000000003" customHeight="1">
      <c r="A194" s="187">
        <v>188</v>
      </c>
      <c r="B194" s="185"/>
      <c r="C194" s="635"/>
      <c r="D194" s="635"/>
      <c r="E194" s="185"/>
      <c r="F194" s="207"/>
      <c r="G194" s="210" t="str">
        <f t="shared" si="2"/>
        <v/>
      </c>
      <c r="H194" s="211"/>
      <c r="I194" s="232"/>
      <c r="J194" s="232"/>
    </row>
    <row r="195" spans="1:10" ht="34.200000000000003" customHeight="1">
      <c r="A195" s="187">
        <v>189</v>
      </c>
      <c r="B195" s="185"/>
      <c r="C195" s="635"/>
      <c r="D195" s="635"/>
      <c r="E195" s="185"/>
      <c r="F195" s="207"/>
      <c r="G195" s="210" t="str">
        <f t="shared" si="2"/>
        <v/>
      </c>
      <c r="H195" s="211"/>
      <c r="I195" s="232"/>
      <c r="J195" s="232"/>
    </row>
    <row r="196" spans="1:10" ht="34.200000000000003" customHeight="1">
      <c r="A196" s="187">
        <v>190</v>
      </c>
      <c r="B196" s="185"/>
      <c r="C196" s="635"/>
      <c r="D196" s="635"/>
      <c r="E196" s="185"/>
      <c r="F196" s="207"/>
      <c r="G196" s="210" t="str">
        <f t="shared" si="2"/>
        <v/>
      </c>
      <c r="H196" s="211"/>
      <c r="I196" s="232"/>
      <c r="J196" s="232"/>
    </row>
    <row r="197" spans="1:10" ht="34.200000000000003" customHeight="1">
      <c r="A197" s="187">
        <v>191</v>
      </c>
      <c r="B197" s="185"/>
      <c r="C197" s="635"/>
      <c r="D197" s="635"/>
      <c r="E197" s="185"/>
      <c r="F197" s="207"/>
      <c r="G197" s="210" t="str">
        <f t="shared" si="2"/>
        <v/>
      </c>
      <c r="H197" s="211"/>
      <c r="I197" s="232"/>
      <c r="J197" s="232"/>
    </row>
    <row r="198" spans="1:10" ht="34.200000000000003" customHeight="1">
      <c r="A198" s="187">
        <v>192</v>
      </c>
      <c r="B198" s="185"/>
      <c r="C198" s="635"/>
      <c r="D198" s="635"/>
      <c r="E198" s="185"/>
      <c r="F198" s="207"/>
      <c r="G198" s="210" t="str">
        <f t="shared" ref="G198:G261" si="3">IF(F198="","",DATEDIF(F198,$E$1,"Y"))</f>
        <v/>
      </c>
      <c r="H198" s="211"/>
      <c r="I198" s="232"/>
      <c r="J198" s="232"/>
    </row>
    <row r="199" spans="1:10" ht="34.200000000000003" customHeight="1">
      <c r="A199" s="187">
        <v>193</v>
      </c>
      <c r="B199" s="185"/>
      <c r="C199" s="635"/>
      <c r="D199" s="635"/>
      <c r="E199" s="185"/>
      <c r="F199" s="207"/>
      <c r="G199" s="210" t="str">
        <f t="shared" si="3"/>
        <v/>
      </c>
      <c r="H199" s="211"/>
      <c r="I199" s="232"/>
      <c r="J199" s="232"/>
    </row>
    <row r="200" spans="1:10" ht="34.200000000000003" customHeight="1">
      <c r="A200" s="187">
        <v>194</v>
      </c>
      <c r="B200" s="185"/>
      <c r="C200" s="635"/>
      <c r="D200" s="635"/>
      <c r="E200" s="185"/>
      <c r="F200" s="207"/>
      <c r="G200" s="210" t="str">
        <f t="shared" si="3"/>
        <v/>
      </c>
      <c r="H200" s="211"/>
      <c r="I200" s="232"/>
      <c r="J200" s="232"/>
    </row>
    <row r="201" spans="1:10" ht="34.200000000000003" customHeight="1">
      <c r="A201" s="187">
        <v>195</v>
      </c>
      <c r="B201" s="185"/>
      <c r="C201" s="635"/>
      <c r="D201" s="635"/>
      <c r="E201" s="185"/>
      <c r="F201" s="207"/>
      <c r="G201" s="210" t="str">
        <f t="shared" si="3"/>
        <v/>
      </c>
      <c r="H201" s="211"/>
      <c r="I201" s="232"/>
      <c r="J201" s="232"/>
    </row>
    <row r="202" spans="1:10" ht="34.200000000000003" customHeight="1">
      <c r="A202" s="187">
        <v>196</v>
      </c>
      <c r="B202" s="185"/>
      <c r="C202" s="635"/>
      <c r="D202" s="635"/>
      <c r="E202" s="185"/>
      <c r="F202" s="207"/>
      <c r="G202" s="210" t="str">
        <f t="shared" si="3"/>
        <v/>
      </c>
      <c r="H202" s="211"/>
      <c r="I202" s="232"/>
      <c r="J202" s="232"/>
    </row>
    <row r="203" spans="1:10" ht="34.200000000000003" customHeight="1">
      <c r="A203" s="187">
        <v>197</v>
      </c>
      <c r="B203" s="185"/>
      <c r="C203" s="635"/>
      <c r="D203" s="635"/>
      <c r="E203" s="185"/>
      <c r="F203" s="207"/>
      <c r="G203" s="210" t="str">
        <f t="shared" si="3"/>
        <v/>
      </c>
      <c r="H203" s="211"/>
      <c r="I203" s="232"/>
      <c r="J203" s="232"/>
    </row>
    <row r="204" spans="1:10" ht="34.200000000000003" customHeight="1">
      <c r="A204" s="187">
        <v>198</v>
      </c>
      <c r="B204" s="185"/>
      <c r="C204" s="635"/>
      <c r="D204" s="635"/>
      <c r="E204" s="185"/>
      <c r="F204" s="207"/>
      <c r="G204" s="210" t="str">
        <f t="shared" si="3"/>
        <v/>
      </c>
      <c r="H204" s="211"/>
      <c r="I204" s="232"/>
      <c r="J204" s="232"/>
    </row>
    <row r="205" spans="1:10" ht="34.200000000000003" customHeight="1">
      <c r="A205" s="187">
        <v>199</v>
      </c>
      <c r="B205" s="185"/>
      <c r="C205" s="635"/>
      <c r="D205" s="635"/>
      <c r="E205" s="185"/>
      <c r="F205" s="207"/>
      <c r="G205" s="210" t="str">
        <f t="shared" si="3"/>
        <v/>
      </c>
      <c r="H205" s="211"/>
      <c r="I205" s="232"/>
      <c r="J205" s="232"/>
    </row>
    <row r="206" spans="1:10" ht="34.200000000000003" customHeight="1">
      <c r="A206" s="187">
        <v>200</v>
      </c>
      <c r="B206" s="185"/>
      <c r="C206" s="635"/>
      <c r="D206" s="635"/>
      <c r="E206" s="185"/>
      <c r="F206" s="207"/>
      <c r="G206" s="210" t="str">
        <f t="shared" si="3"/>
        <v/>
      </c>
      <c r="H206" s="211"/>
      <c r="I206" s="232"/>
      <c r="J206" s="232"/>
    </row>
    <row r="207" spans="1:10" ht="34.200000000000003" customHeight="1">
      <c r="A207" s="187">
        <v>201</v>
      </c>
      <c r="B207" s="185"/>
      <c r="C207" s="635"/>
      <c r="D207" s="635"/>
      <c r="E207" s="185"/>
      <c r="F207" s="207"/>
      <c r="G207" s="210" t="str">
        <f t="shared" si="3"/>
        <v/>
      </c>
      <c r="H207" s="211"/>
      <c r="I207" s="232"/>
      <c r="J207" s="232"/>
    </row>
    <row r="208" spans="1:10" ht="34.200000000000003" customHeight="1">
      <c r="A208" s="187">
        <v>202</v>
      </c>
      <c r="B208" s="185"/>
      <c r="C208" s="635"/>
      <c r="D208" s="635"/>
      <c r="E208" s="185"/>
      <c r="F208" s="207"/>
      <c r="G208" s="210" t="str">
        <f t="shared" si="3"/>
        <v/>
      </c>
      <c r="H208" s="211"/>
      <c r="I208" s="232"/>
      <c r="J208" s="232"/>
    </row>
    <row r="209" spans="1:10" ht="34.200000000000003" customHeight="1">
      <c r="A209" s="187">
        <v>203</v>
      </c>
      <c r="B209" s="185"/>
      <c r="C209" s="635"/>
      <c r="D209" s="635"/>
      <c r="E209" s="185"/>
      <c r="F209" s="207"/>
      <c r="G209" s="210" t="str">
        <f t="shared" si="3"/>
        <v/>
      </c>
      <c r="H209" s="211"/>
      <c r="I209" s="232"/>
      <c r="J209" s="232"/>
    </row>
    <row r="210" spans="1:10" ht="34.200000000000003" customHeight="1">
      <c r="A210" s="187">
        <v>204</v>
      </c>
      <c r="B210" s="185"/>
      <c r="C210" s="635"/>
      <c r="D210" s="635"/>
      <c r="E210" s="185"/>
      <c r="F210" s="207"/>
      <c r="G210" s="210" t="str">
        <f t="shared" si="3"/>
        <v/>
      </c>
      <c r="H210" s="211"/>
      <c r="I210" s="232"/>
      <c r="J210" s="232"/>
    </row>
    <row r="211" spans="1:10" ht="34.200000000000003" customHeight="1">
      <c r="A211" s="187">
        <v>205</v>
      </c>
      <c r="B211" s="185"/>
      <c r="C211" s="635"/>
      <c r="D211" s="635"/>
      <c r="E211" s="185"/>
      <c r="F211" s="207"/>
      <c r="G211" s="210" t="str">
        <f t="shared" si="3"/>
        <v/>
      </c>
      <c r="H211" s="211"/>
      <c r="I211" s="232"/>
      <c r="J211" s="232"/>
    </row>
    <row r="212" spans="1:10" ht="34.200000000000003" customHeight="1">
      <c r="A212" s="187">
        <v>206</v>
      </c>
      <c r="B212" s="185"/>
      <c r="C212" s="635"/>
      <c r="D212" s="635"/>
      <c r="E212" s="185"/>
      <c r="F212" s="207"/>
      <c r="G212" s="210" t="str">
        <f t="shared" si="3"/>
        <v/>
      </c>
      <c r="H212" s="211"/>
      <c r="I212" s="232"/>
      <c r="J212" s="232"/>
    </row>
    <row r="213" spans="1:10" ht="34.200000000000003" customHeight="1">
      <c r="A213" s="187">
        <v>207</v>
      </c>
      <c r="B213" s="185"/>
      <c r="C213" s="635"/>
      <c r="D213" s="635"/>
      <c r="E213" s="185"/>
      <c r="F213" s="207"/>
      <c r="G213" s="210" t="str">
        <f t="shared" si="3"/>
        <v/>
      </c>
      <c r="H213" s="211"/>
      <c r="I213" s="232"/>
      <c r="J213" s="232"/>
    </row>
    <row r="214" spans="1:10" ht="34.200000000000003" customHeight="1">
      <c r="A214" s="187">
        <v>208</v>
      </c>
      <c r="B214" s="185"/>
      <c r="C214" s="635"/>
      <c r="D214" s="635"/>
      <c r="E214" s="185"/>
      <c r="F214" s="207"/>
      <c r="G214" s="210" t="str">
        <f t="shared" si="3"/>
        <v/>
      </c>
      <c r="H214" s="211"/>
      <c r="I214" s="232"/>
      <c r="J214" s="232"/>
    </row>
    <row r="215" spans="1:10" ht="34.200000000000003" customHeight="1">
      <c r="A215" s="187">
        <v>209</v>
      </c>
      <c r="B215" s="185"/>
      <c r="C215" s="635"/>
      <c r="D215" s="635"/>
      <c r="E215" s="185"/>
      <c r="F215" s="207"/>
      <c r="G215" s="210" t="str">
        <f t="shared" si="3"/>
        <v/>
      </c>
      <c r="H215" s="211"/>
      <c r="I215" s="232"/>
      <c r="J215" s="232"/>
    </row>
    <row r="216" spans="1:10" ht="34.200000000000003" customHeight="1">
      <c r="A216" s="187">
        <v>210</v>
      </c>
      <c r="B216" s="185"/>
      <c r="C216" s="635"/>
      <c r="D216" s="635"/>
      <c r="E216" s="185"/>
      <c r="F216" s="207"/>
      <c r="G216" s="210" t="str">
        <f t="shared" si="3"/>
        <v/>
      </c>
      <c r="H216" s="211"/>
      <c r="I216" s="232"/>
      <c r="J216" s="232"/>
    </row>
    <row r="217" spans="1:10" ht="34.200000000000003" customHeight="1">
      <c r="A217" s="187">
        <v>211</v>
      </c>
      <c r="B217" s="185"/>
      <c r="C217" s="635"/>
      <c r="D217" s="635"/>
      <c r="E217" s="185"/>
      <c r="F217" s="207"/>
      <c r="G217" s="210" t="str">
        <f t="shared" si="3"/>
        <v/>
      </c>
      <c r="H217" s="211"/>
      <c r="I217" s="232"/>
      <c r="J217" s="232"/>
    </row>
    <row r="218" spans="1:10" ht="34.200000000000003" customHeight="1">
      <c r="A218" s="187">
        <v>212</v>
      </c>
      <c r="B218" s="185"/>
      <c r="C218" s="635"/>
      <c r="D218" s="635"/>
      <c r="E218" s="185"/>
      <c r="F218" s="207"/>
      <c r="G218" s="210" t="str">
        <f t="shared" si="3"/>
        <v/>
      </c>
      <c r="H218" s="211"/>
      <c r="I218" s="232"/>
      <c r="J218" s="232"/>
    </row>
    <row r="219" spans="1:10" ht="34.200000000000003" customHeight="1">
      <c r="A219" s="187">
        <v>213</v>
      </c>
      <c r="B219" s="185"/>
      <c r="C219" s="635"/>
      <c r="D219" s="635"/>
      <c r="E219" s="185"/>
      <c r="F219" s="207"/>
      <c r="G219" s="210" t="str">
        <f t="shared" si="3"/>
        <v/>
      </c>
      <c r="H219" s="211"/>
      <c r="I219" s="232"/>
      <c r="J219" s="232"/>
    </row>
    <row r="220" spans="1:10" ht="34.200000000000003" customHeight="1">
      <c r="A220" s="187">
        <v>214</v>
      </c>
      <c r="B220" s="185"/>
      <c r="C220" s="635"/>
      <c r="D220" s="635"/>
      <c r="E220" s="185"/>
      <c r="F220" s="207"/>
      <c r="G220" s="210" t="str">
        <f t="shared" si="3"/>
        <v/>
      </c>
      <c r="H220" s="211"/>
      <c r="I220" s="232"/>
      <c r="J220" s="232"/>
    </row>
    <row r="221" spans="1:10" ht="34.200000000000003" customHeight="1">
      <c r="A221" s="187">
        <v>215</v>
      </c>
      <c r="B221" s="185"/>
      <c r="C221" s="635"/>
      <c r="D221" s="635"/>
      <c r="E221" s="185"/>
      <c r="F221" s="207"/>
      <c r="G221" s="210" t="str">
        <f t="shared" si="3"/>
        <v/>
      </c>
      <c r="H221" s="211"/>
      <c r="I221" s="232"/>
      <c r="J221" s="232"/>
    </row>
    <row r="222" spans="1:10" ht="34.200000000000003" customHeight="1">
      <c r="A222" s="187">
        <v>216</v>
      </c>
      <c r="B222" s="185"/>
      <c r="C222" s="635"/>
      <c r="D222" s="635"/>
      <c r="E222" s="185"/>
      <c r="F222" s="207"/>
      <c r="G222" s="210" t="str">
        <f t="shared" si="3"/>
        <v/>
      </c>
      <c r="H222" s="211"/>
      <c r="I222" s="232"/>
      <c r="J222" s="232"/>
    </row>
    <row r="223" spans="1:10" ht="34.200000000000003" customHeight="1">
      <c r="A223" s="187">
        <v>217</v>
      </c>
      <c r="B223" s="185"/>
      <c r="C223" s="635"/>
      <c r="D223" s="635"/>
      <c r="E223" s="185"/>
      <c r="F223" s="207"/>
      <c r="G223" s="210" t="str">
        <f t="shared" si="3"/>
        <v/>
      </c>
      <c r="H223" s="211"/>
      <c r="I223" s="232"/>
      <c r="J223" s="232"/>
    </row>
    <row r="224" spans="1:10" ht="34.200000000000003" customHeight="1">
      <c r="A224" s="187">
        <v>218</v>
      </c>
      <c r="B224" s="185"/>
      <c r="C224" s="635"/>
      <c r="D224" s="635"/>
      <c r="E224" s="185"/>
      <c r="F224" s="207"/>
      <c r="G224" s="210" t="str">
        <f t="shared" si="3"/>
        <v/>
      </c>
      <c r="H224" s="211"/>
      <c r="I224" s="232"/>
      <c r="J224" s="232"/>
    </row>
    <row r="225" spans="1:10" ht="34.200000000000003" customHeight="1">
      <c r="A225" s="187">
        <v>219</v>
      </c>
      <c r="B225" s="185"/>
      <c r="C225" s="635"/>
      <c r="D225" s="635"/>
      <c r="E225" s="185"/>
      <c r="F225" s="207"/>
      <c r="G225" s="210" t="str">
        <f t="shared" si="3"/>
        <v/>
      </c>
      <c r="H225" s="211"/>
      <c r="I225" s="232"/>
      <c r="J225" s="232"/>
    </row>
    <row r="226" spans="1:10" ht="34.200000000000003" customHeight="1">
      <c r="A226" s="187">
        <v>220</v>
      </c>
      <c r="B226" s="185"/>
      <c r="C226" s="635"/>
      <c r="D226" s="635"/>
      <c r="E226" s="185"/>
      <c r="F226" s="207"/>
      <c r="G226" s="210" t="str">
        <f t="shared" si="3"/>
        <v/>
      </c>
      <c r="H226" s="211"/>
      <c r="I226" s="232"/>
      <c r="J226" s="232"/>
    </row>
    <row r="227" spans="1:10" ht="34.200000000000003" customHeight="1">
      <c r="A227" s="187">
        <v>221</v>
      </c>
      <c r="B227" s="185"/>
      <c r="C227" s="635"/>
      <c r="D227" s="635"/>
      <c r="E227" s="185"/>
      <c r="F227" s="207"/>
      <c r="G227" s="210" t="str">
        <f t="shared" si="3"/>
        <v/>
      </c>
      <c r="H227" s="211"/>
      <c r="I227" s="232"/>
      <c r="J227" s="232"/>
    </row>
    <row r="228" spans="1:10" ht="34.200000000000003" customHeight="1">
      <c r="A228" s="187">
        <v>222</v>
      </c>
      <c r="B228" s="185"/>
      <c r="C228" s="635"/>
      <c r="D228" s="635"/>
      <c r="E228" s="185"/>
      <c r="F228" s="207"/>
      <c r="G228" s="210" t="str">
        <f t="shared" si="3"/>
        <v/>
      </c>
      <c r="H228" s="211"/>
      <c r="I228" s="232"/>
      <c r="J228" s="232"/>
    </row>
    <row r="229" spans="1:10" ht="34.200000000000003" customHeight="1">
      <c r="A229" s="187">
        <v>223</v>
      </c>
      <c r="B229" s="185"/>
      <c r="C229" s="635"/>
      <c r="D229" s="635"/>
      <c r="E229" s="185"/>
      <c r="F229" s="207"/>
      <c r="G229" s="210" t="str">
        <f t="shared" si="3"/>
        <v/>
      </c>
      <c r="H229" s="211"/>
      <c r="I229" s="232"/>
      <c r="J229" s="232"/>
    </row>
    <row r="230" spans="1:10" ht="34.200000000000003" customHeight="1">
      <c r="A230" s="187">
        <v>224</v>
      </c>
      <c r="B230" s="185"/>
      <c r="C230" s="635"/>
      <c r="D230" s="635"/>
      <c r="E230" s="185"/>
      <c r="F230" s="207"/>
      <c r="G230" s="210" t="str">
        <f t="shared" si="3"/>
        <v/>
      </c>
      <c r="H230" s="211"/>
      <c r="I230" s="232"/>
      <c r="J230" s="232"/>
    </row>
    <row r="231" spans="1:10" ht="34.200000000000003" customHeight="1">
      <c r="A231" s="187">
        <v>225</v>
      </c>
      <c r="B231" s="185"/>
      <c r="C231" s="635"/>
      <c r="D231" s="635"/>
      <c r="E231" s="185"/>
      <c r="F231" s="207"/>
      <c r="G231" s="210" t="str">
        <f t="shared" si="3"/>
        <v/>
      </c>
      <c r="H231" s="211"/>
      <c r="I231" s="232"/>
      <c r="J231" s="232"/>
    </row>
    <row r="232" spans="1:10" ht="34.200000000000003" customHeight="1">
      <c r="A232" s="187">
        <v>226</v>
      </c>
      <c r="B232" s="185"/>
      <c r="C232" s="635"/>
      <c r="D232" s="635"/>
      <c r="E232" s="185"/>
      <c r="F232" s="207"/>
      <c r="G232" s="210" t="str">
        <f t="shared" si="3"/>
        <v/>
      </c>
      <c r="H232" s="211"/>
      <c r="I232" s="232"/>
      <c r="J232" s="232"/>
    </row>
    <row r="233" spans="1:10" ht="34.200000000000003" customHeight="1">
      <c r="A233" s="187">
        <v>227</v>
      </c>
      <c r="B233" s="185"/>
      <c r="C233" s="635"/>
      <c r="D233" s="635"/>
      <c r="E233" s="185"/>
      <c r="F233" s="207"/>
      <c r="G233" s="210" t="str">
        <f t="shared" si="3"/>
        <v/>
      </c>
      <c r="H233" s="211"/>
      <c r="I233" s="232"/>
      <c r="J233" s="232"/>
    </row>
    <row r="234" spans="1:10" ht="34.200000000000003" customHeight="1">
      <c r="A234" s="187">
        <v>228</v>
      </c>
      <c r="B234" s="185"/>
      <c r="C234" s="635"/>
      <c r="D234" s="635"/>
      <c r="E234" s="185"/>
      <c r="F234" s="207"/>
      <c r="G234" s="210" t="str">
        <f t="shared" si="3"/>
        <v/>
      </c>
      <c r="H234" s="211"/>
      <c r="I234" s="232"/>
      <c r="J234" s="232"/>
    </row>
    <row r="235" spans="1:10" ht="34.200000000000003" customHeight="1">
      <c r="A235" s="187">
        <v>229</v>
      </c>
      <c r="B235" s="185"/>
      <c r="C235" s="635"/>
      <c r="D235" s="635"/>
      <c r="E235" s="185"/>
      <c r="F235" s="207"/>
      <c r="G235" s="210" t="str">
        <f t="shared" si="3"/>
        <v/>
      </c>
      <c r="H235" s="211"/>
      <c r="I235" s="232"/>
      <c r="J235" s="232"/>
    </row>
    <row r="236" spans="1:10" ht="34.200000000000003" customHeight="1">
      <c r="A236" s="187">
        <v>230</v>
      </c>
      <c r="B236" s="185"/>
      <c r="C236" s="635"/>
      <c r="D236" s="635"/>
      <c r="E236" s="185"/>
      <c r="F236" s="207"/>
      <c r="G236" s="210" t="str">
        <f t="shared" si="3"/>
        <v/>
      </c>
      <c r="H236" s="211"/>
      <c r="I236" s="232"/>
      <c r="J236" s="232"/>
    </row>
    <row r="237" spans="1:10" ht="34.200000000000003" customHeight="1">
      <c r="A237" s="187">
        <v>231</v>
      </c>
      <c r="B237" s="185"/>
      <c r="C237" s="635"/>
      <c r="D237" s="635"/>
      <c r="E237" s="185"/>
      <c r="F237" s="207"/>
      <c r="G237" s="210" t="str">
        <f t="shared" si="3"/>
        <v/>
      </c>
      <c r="H237" s="211"/>
      <c r="I237" s="232"/>
      <c r="J237" s="232"/>
    </row>
    <row r="238" spans="1:10" ht="34.200000000000003" customHeight="1">
      <c r="A238" s="187">
        <v>232</v>
      </c>
      <c r="B238" s="185"/>
      <c r="C238" s="635"/>
      <c r="D238" s="635"/>
      <c r="E238" s="185"/>
      <c r="F238" s="207"/>
      <c r="G238" s="210" t="str">
        <f t="shared" si="3"/>
        <v/>
      </c>
      <c r="H238" s="211"/>
      <c r="I238" s="232"/>
      <c r="J238" s="232"/>
    </row>
    <row r="239" spans="1:10" ht="34.200000000000003" customHeight="1">
      <c r="A239" s="187">
        <v>233</v>
      </c>
      <c r="B239" s="185"/>
      <c r="C239" s="635"/>
      <c r="D239" s="635"/>
      <c r="E239" s="185"/>
      <c r="F239" s="207"/>
      <c r="G239" s="210" t="str">
        <f t="shared" si="3"/>
        <v/>
      </c>
      <c r="H239" s="211"/>
      <c r="I239" s="232"/>
      <c r="J239" s="232"/>
    </row>
    <row r="240" spans="1:10" ht="34.200000000000003" customHeight="1">
      <c r="A240" s="187">
        <v>234</v>
      </c>
      <c r="B240" s="185"/>
      <c r="C240" s="635"/>
      <c r="D240" s="635"/>
      <c r="E240" s="185"/>
      <c r="F240" s="207"/>
      <c r="G240" s="210" t="str">
        <f t="shared" si="3"/>
        <v/>
      </c>
      <c r="H240" s="211"/>
      <c r="I240" s="232"/>
      <c r="J240" s="232"/>
    </row>
    <row r="241" spans="1:10" ht="34.200000000000003" customHeight="1">
      <c r="A241" s="187">
        <v>235</v>
      </c>
      <c r="B241" s="185"/>
      <c r="C241" s="635"/>
      <c r="D241" s="635"/>
      <c r="E241" s="185"/>
      <c r="F241" s="207"/>
      <c r="G241" s="210" t="str">
        <f t="shared" si="3"/>
        <v/>
      </c>
      <c r="H241" s="211"/>
      <c r="I241" s="232"/>
      <c r="J241" s="232"/>
    </row>
    <row r="242" spans="1:10" ht="34.200000000000003" customHeight="1">
      <c r="A242" s="187">
        <v>236</v>
      </c>
      <c r="B242" s="185"/>
      <c r="C242" s="635"/>
      <c r="D242" s="635"/>
      <c r="E242" s="185"/>
      <c r="F242" s="207"/>
      <c r="G242" s="210" t="str">
        <f t="shared" si="3"/>
        <v/>
      </c>
      <c r="H242" s="211"/>
      <c r="I242" s="232"/>
      <c r="J242" s="232"/>
    </row>
    <row r="243" spans="1:10" ht="34.200000000000003" customHeight="1">
      <c r="A243" s="187">
        <v>237</v>
      </c>
      <c r="B243" s="185"/>
      <c r="C243" s="635"/>
      <c r="D243" s="635"/>
      <c r="E243" s="185"/>
      <c r="F243" s="207"/>
      <c r="G243" s="210" t="str">
        <f t="shared" si="3"/>
        <v/>
      </c>
      <c r="H243" s="211"/>
      <c r="I243" s="232"/>
      <c r="J243" s="232"/>
    </row>
    <row r="244" spans="1:10" ht="34.200000000000003" customHeight="1">
      <c r="A244" s="187">
        <v>238</v>
      </c>
      <c r="B244" s="185"/>
      <c r="C244" s="635"/>
      <c r="D244" s="635"/>
      <c r="E244" s="185"/>
      <c r="F244" s="207"/>
      <c r="G244" s="210" t="str">
        <f t="shared" si="3"/>
        <v/>
      </c>
      <c r="H244" s="211"/>
      <c r="I244" s="232"/>
      <c r="J244" s="232"/>
    </row>
    <row r="245" spans="1:10" ht="34.200000000000003" customHeight="1">
      <c r="A245" s="187">
        <v>239</v>
      </c>
      <c r="B245" s="185"/>
      <c r="C245" s="635"/>
      <c r="D245" s="635"/>
      <c r="E245" s="185"/>
      <c r="F245" s="207"/>
      <c r="G245" s="210" t="str">
        <f t="shared" si="3"/>
        <v/>
      </c>
      <c r="H245" s="211"/>
      <c r="I245" s="232"/>
      <c r="J245" s="232"/>
    </row>
    <row r="246" spans="1:10" ht="34.200000000000003" customHeight="1">
      <c r="A246" s="187">
        <v>240</v>
      </c>
      <c r="B246" s="185"/>
      <c r="C246" s="635"/>
      <c r="D246" s="635"/>
      <c r="E246" s="185"/>
      <c r="F246" s="207"/>
      <c r="G246" s="210" t="str">
        <f t="shared" si="3"/>
        <v/>
      </c>
      <c r="H246" s="211"/>
      <c r="I246" s="232"/>
      <c r="J246" s="232"/>
    </row>
    <row r="247" spans="1:10" ht="34.200000000000003" customHeight="1">
      <c r="A247" s="187">
        <v>241</v>
      </c>
      <c r="B247" s="185"/>
      <c r="C247" s="635"/>
      <c r="D247" s="635"/>
      <c r="E247" s="185"/>
      <c r="F247" s="207"/>
      <c r="G247" s="210" t="str">
        <f t="shared" si="3"/>
        <v/>
      </c>
      <c r="H247" s="211"/>
      <c r="I247" s="232"/>
      <c r="J247" s="232"/>
    </row>
    <row r="248" spans="1:10" ht="34.200000000000003" customHeight="1">
      <c r="A248" s="187">
        <v>242</v>
      </c>
      <c r="B248" s="185"/>
      <c r="C248" s="635"/>
      <c r="D248" s="635"/>
      <c r="E248" s="185"/>
      <c r="F248" s="207"/>
      <c r="G248" s="210" t="str">
        <f t="shared" si="3"/>
        <v/>
      </c>
      <c r="H248" s="211"/>
      <c r="I248" s="232"/>
      <c r="J248" s="232"/>
    </row>
    <row r="249" spans="1:10" ht="34.200000000000003" customHeight="1">
      <c r="A249" s="187">
        <v>243</v>
      </c>
      <c r="B249" s="185"/>
      <c r="C249" s="635"/>
      <c r="D249" s="635"/>
      <c r="E249" s="185"/>
      <c r="F249" s="207"/>
      <c r="G249" s="210" t="str">
        <f t="shared" si="3"/>
        <v/>
      </c>
      <c r="H249" s="211"/>
      <c r="I249" s="232"/>
      <c r="J249" s="232"/>
    </row>
    <row r="250" spans="1:10" ht="34.200000000000003" customHeight="1">
      <c r="A250" s="187">
        <v>244</v>
      </c>
      <c r="B250" s="185"/>
      <c r="C250" s="635"/>
      <c r="D250" s="635"/>
      <c r="E250" s="185"/>
      <c r="F250" s="207"/>
      <c r="G250" s="210" t="str">
        <f t="shared" si="3"/>
        <v/>
      </c>
      <c r="H250" s="211"/>
      <c r="I250" s="232"/>
      <c r="J250" s="232"/>
    </row>
    <row r="251" spans="1:10" ht="34.200000000000003" customHeight="1">
      <c r="A251" s="187">
        <v>245</v>
      </c>
      <c r="B251" s="185"/>
      <c r="C251" s="635"/>
      <c r="D251" s="635"/>
      <c r="E251" s="185"/>
      <c r="F251" s="207"/>
      <c r="G251" s="210" t="str">
        <f t="shared" si="3"/>
        <v/>
      </c>
      <c r="H251" s="211"/>
      <c r="I251" s="232"/>
      <c r="J251" s="232"/>
    </row>
    <row r="252" spans="1:10" ht="34.200000000000003" customHeight="1">
      <c r="A252" s="187">
        <v>246</v>
      </c>
      <c r="B252" s="185"/>
      <c r="C252" s="635"/>
      <c r="D252" s="635"/>
      <c r="E252" s="185"/>
      <c r="F252" s="207"/>
      <c r="G252" s="210" t="str">
        <f t="shared" si="3"/>
        <v/>
      </c>
      <c r="H252" s="211"/>
      <c r="I252" s="232"/>
      <c r="J252" s="232"/>
    </row>
    <row r="253" spans="1:10" ht="34.200000000000003" customHeight="1">
      <c r="A253" s="187">
        <v>247</v>
      </c>
      <c r="B253" s="185"/>
      <c r="C253" s="635"/>
      <c r="D253" s="635"/>
      <c r="E253" s="185"/>
      <c r="F253" s="207"/>
      <c r="G253" s="210" t="str">
        <f t="shared" si="3"/>
        <v/>
      </c>
      <c r="H253" s="211"/>
      <c r="I253" s="232"/>
      <c r="J253" s="232"/>
    </row>
    <row r="254" spans="1:10" ht="34.200000000000003" customHeight="1">
      <c r="A254" s="187">
        <v>248</v>
      </c>
      <c r="B254" s="185"/>
      <c r="C254" s="635"/>
      <c r="D254" s="635"/>
      <c r="E254" s="185"/>
      <c r="F254" s="207"/>
      <c r="G254" s="210" t="str">
        <f t="shared" si="3"/>
        <v/>
      </c>
      <c r="H254" s="211"/>
      <c r="I254" s="232"/>
      <c r="J254" s="232"/>
    </row>
    <row r="255" spans="1:10" ht="34.200000000000003" customHeight="1">
      <c r="A255" s="187">
        <v>249</v>
      </c>
      <c r="B255" s="185"/>
      <c r="C255" s="635"/>
      <c r="D255" s="635"/>
      <c r="E255" s="185"/>
      <c r="F255" s="207"/>
      <c r="G255" s="210" t="str">
        <f t="shared" si="3"/>
        <v/>
      </c>
      <c r="H255" s="211"/>
      <c r="I255" s="232"/>
      <c r="J255" s="232"/>
    </row>
    <row r="256" spans="1:10" ht="34.200000000000003" customHeight="1">
      <c r="A256" s="187">
        <v>250</v>
      </c>
      <c r="B256" s="185"/>
      <c r="C256" s="635"/>
      <c r="D256" s="635"/>
      <c r="E256" s="185"/>
      <c r="F256" s="207"/>
      <c r="G256" s="210" t="str">
        <f t="shared" si="3"/>
        <v/>
      </c>
      <c r="H256" s="211"/>
      <c r="I256" s="232"/>
      <c r="J256" s="232"/>
    </row>
    <row r="257" spans="1:10" ht="34.200000000000003" customHeight="1">
      <c r="A257" s="187">
        <v>251</v>
      </c>
      <c r="B257" s="185"/>
      <c r="C257" s="635"/>
      <c r="D257" s="635"/>
      <c r="E257" s="185"/>
      <c r="F257" s="207"/>
      <c r="G257" s="210" t="str">
        <f t="shared" si="3"/>
        <v/>
      </c>
      <c r="H257" s="211"/>
      <c r="I257" s="232"/>
      <c r="J257" s="232"/>
    </row>
    <row r="258" spans="1:10" ht="34.200000000000003" customHeight="1">
      <c r="A258" s="187">
        <v>252</v>
      </c>
      <c r="B258" s="185"/>
      <c r="C258" s="635"/>
      <c r="D258" s="635"/>
      <c r="E258" s="185"/>
      <c r="F258" s="207"/>
      <c r="G258" s="210" t="str">
        <f t="shared" si="3"/>
        <v/>
      </c>
      <c r="H258" s="211"/>
      <c r="I258" s="232"/>
      <c r="J258" s="232"/>
    </row>
    <row r="259" spans="1:10" ht="34.200000000000003" customHeight="1">
      <c r="A259" s="187">
        <v>253</v>
      </c>
      <c r="B259" s="185"/>
      <c r="C259" s="635"/>
      <c r="D259" s="635"/>
      <c r="E259" s="185"/>
      <c r="F259" s="207"/>
      <c r="G259" s="210" t="str">
        <f t="shared" si="3"/>
        <v/>
      </c>
      <c r="H259" s="211"/>
      <c r="I259" s="232"/>
      <c r="J259" s="232"/>
    </row>
    <row r="260" spans="1:10" ht="34.200000000000003" customHeight="1">
      <c r="A260" s="187">
        <v>254</v>
      </c>
      <c r="B260" s="185"/>
      <c r="C260" s="635"/>
      <c r="D260" s="635"/>
      <c r="E260" s="185"/>
      <c r="F260" s="207"/>
      <c r="G260" s="210" t="str">
        <f t="shared" si="3"/>
        <v/>
      </c>
      <c r="H260" s="211"/>
      <c r="I260" s="232"/>
      <c r="J260" s="232"/>
    </row>
    <row r="261" spans="1:10" ht="34.200000000000003" customHeight="1">
      <c r="A261" s="187">
        <v>255</v>
      </c>
      <c r="B261" s="185"/>
      <c r="C261" s="635"/>
      <c r="D261" s="635"/>
      <c r="E261" s="185"/>
      <c r="F261" s="207"/>
      <c r="G261" s="210" t="str">
        <f t="shared" si="3"/>
        <v/>
      </c>
      <c r="H261" s="211"/>
      <c r="I261" s="232"/>
      <c r="J261" s="232"/>
    </row>
    <row r="262" spans="1:10" ht="34.200000000000003" customHeight="1">
      <c r="A262" s="187">
        <v>256</v>
      </c>
      <c r="B262" s="185"/>
      <c r="C262" s="635"/>
      <c r="D262" s="635"/>
      <c r="E262" s="185"/>
      <c r="F262" s="207"/>
      <c r="G262" s="210" t="str">
        <f t="shared" ref="G262:G325" si="4">IF(F262="","",DATEDIF(F262,$E$1,"Y"))</f>
        <v/>
      </c>
      <c r="H262" s="211"/>
      <c r="I262" s="232"/>
      <c r="J262" s="232"/>
    </row>
    <row r="263" spans="1:10" ht="34.200000000000003" customHeight="1">
      <c r="A263" s="187">
        <v>257</v>
      </c>
      <c r="B263" s="185"/>
      <c r="C263" s="635"/>
      <c r="D263" s="635"/>
      <c r="E263" s="185"/>
      <c r="F263" s="207"/>
      <c r="G263" s="210" t="str">
        <f t="shared" si="4"/>
        <v/>
      </c>
      <c r="H263" s="211"/>
      <c r="I263" s="232"/>
      <c r="J263" s="232"/>
    </row>
    <row r="264" spans="1:10" ht="34.200000000000003" customHeight="1">
      <c r="A264" s="187">
        <v>258</v>
      </c>
      <c r="B264" s="185"/>
      <c r="C264" s="635"/>
      <c r="D264" s="635"/>
      <c r="E264" s="185"/>
      <c r="F264" s="207"/>
      <c r="G264" s="210" t="str">
        <f t="shared" si="4"/>
        <v/>
      </c>
      <c r="H264" s="211"/>
      <c r="I264" s="232"/>
      <c r="J264" s="232"/>
    </row>
    <row r="265" spans="1:10" ht="34.200000000000003" customHeight="1">
      <c r="A265" s="187">
        <v>259</v>
      </c>
      <c r="B265" s="185"/>
      <c r="C265" s="635"/>
      <c r="D265" s="635"/>
      <c r="E265" s="185"/>
      <c r="F265" s="207"/>
      <c r="G265" s="210" t="str">
        <f t="shared" si="4"/>
        <v/>
      </c>
      <c r="H265" s="211"/>
      <c r="I265" s="232"/>
      <c r="J265" s="232"/>
    </row>
    <row r="266" spans="1:10" ht="34.200000000000003" customHeight="1">
      <c r="A266" s="187">
        <v>260</v>
      </c>
      <c r="B266" s="185"/>
      <c r="C266" s="635"/>
      <c r="D266" s="635"/>
      <c r="E266" s="185"/>
      <c r="F266" s="207"/>
      <c r="G266" s="210" t="str">
        <f t="shared" si="4"/>
        <v/>
      </c>
      <c r="H266" s="211"/>
      <c r="I266" s="232"/>
      <c r="J266" s="232"/>
    </row>
    <row r="267" spans="1:10" ht="34.200000000000003" customHeight="1">
      <c r="A267" s="187">
        <v>261</v>
      </c>
      <c r="B267" s="185"/>
      <c r="C267" s="635"/>
      <c r="D267" s="635"/>
      <c r="E267" s="185"/>
      <c r="F267" s="207"/>
      <c r="G267" s="210" t="str">
        <f t="shared" si="4"/>
        <v/>
      </c>
      <c r="H267" s="211"/>
      <c r="I267" s="232"/>
      <c r="J267" s="232"/>
    </row>
    <row r="268" spans="1:10" ht="34.200000000000003" customHeight="1">
      <c r="A268" s="187">
        <v>262</v>
      </c>
      <c r="B268" s="185"/>
      <c r="C268" s="635"/>
      <c r="D268" s="635"/>
      <c r="E268" s="185"/>
      <c r="F268" s="207"/>
      <c r="G268" s="210" t="str">
        <f t="shared" si="4"/>
        <v/>
      </c>
      <c r="H268" s="211"/>
      <c r="I268" s="232"/>
      <c r="J268" s="232"/>
    </row>
    <row r="269" spans="1:10" ht="34.200000000000003" customHeight="1">
      <c r="A269" s="187">
        <v>263</v>
      </c>
      <c r="B269" s="185"/>
      <c r="C269" s="635"/>
      <c r="D269" s="635"/>
      <c r="E269" s="185"/>
      <c r="F269" s="207"/>
      <c r="G269" s="210" t="str">
        <f t="shared" si="4"/>
        <v/>
      </c>
      <c r="H269" s="211"/>
      <c r="I269" s="232"/>
      <c r="J269" s="232"/>
    </row>
    <row r="270" spans="1:10" ht="34.200000000000003" customHeight="1">
      <c r="A270" s="187">
        <v>264</v>
      </c>
      <c r="B270" s="185"/>
      <c r="C270" s="635"/>
      <c r="D270" s="635"/>
      <c r="E270" s="185"/>
      <c r="F270" s="207"/>
      <c r="G270" s="210" t="str">
        <f t="shared" si="4"/>
        <v/>
      </c>
      <c r="H270" s="211"/>
      <c r="I270" s="232"/>
      <c r="J270" s="232"/>
    </row>
    <row r="271" spans="1:10" ht="34.200000000000003" customHeight="1">
      <c r="A271" s="187">
        <v>265</v>
      </c>
      <c r="B271" s="185"/>
      <c r="C271" s="635"/>
      <c r="D271" s="635"/>
      <c r="E271" s="185"/>
      <c r="F271" s="207"/>
      <c r="G271" s="210" t="str">
        <f t="shared" si="4"/>
        <v/>
      </c>
      <c r="H271" s="211"/>
      <c r="I271" s="232"/>
      <c r="J271" s="232"/>
    </row>
    <row r="272" spans="1:10" ht="34.200000000000003" customHeight="1">
      <c r="A272" s="187">
        <v>266</v>
      </c>
      <c r="B272" s="185"/>
      <c r="C272" s="635"/>
      <c r="D272" s="635"/>
      <c r="E272" s="185"/>
      <c r="F272" s="207"/>
      <c r="G272" s="210" t="str">
        <f t="shared" si="4"/>
        <v/>
      </c>
      <c r="H272" s="211"/>
      <c r="I272" s="232"/>
      <c r="J272" s="232"/>
    </row>
    <row r="273" spans="1:10" ht="34.200000000000003" customHeight="1">
      <c r="A273" s="187">
        <v>267</v>
      </c>
      <c r="B273" s="185"/>
      <c r="C273" s="635"/>
      <c r="D273" s="635"/>
      <c r="E273" s="185"/>
      <c r="F273" s="207"/>
      <c r="G273" s="210" t="str">
        <f t="shared" si="4"/>
        <v/>
      </c>
      <c r="H273" s="211"/>
      <c r="I273" s="232"/>
      <c r="J273" s="232"/>
    </row>
    <row r="274" spans="1:10" ht="34.200000000000003" customHeight="1">
      <c r="A274" s="187">
        <v>268</v>
      </c>
      <c r="B274" s="185"/>
      <c r="C274" s="635"/>
      <c r="D274" s="635"/>
      <c r="E274" s="185"/>
      <c r="F274" s="207"/>
      <c r="G274" s="210" t="str">
        <f t="shared" si="4"/>
        <v/>
      </c>
      <c r="H274" s="211"/>
      <c r="I274" s="232"/>
      <c r="J274" s="232"/>
    </row>
    <row r="275" spans="1:10" ht="34.200000000000003" customHeight="1">
      <c r="A275" s="187">
        <v>269</v>
      </c>
      <c r="B275" s="185"/>
      <c r="C275" s="635"/>
      <c r="D275" s="635"/>
      <c r="E275" s="185"/>
      <c r="F275" s="207"/>
      <c r="G275" s="210" t="str">
        <f t="shared" si="4"/>
        <v/>
      </c>
      <c r="H275" s="211"/>
      <c r="I275" s="232"/>
      <c r="J275" s="232"/>
    </row>
    <row r="276" spans="1:10" ht="34.200000000000003" customHeight="1">
      <c r="A276" s="187">
        <v>270</v>
      </c>
      <c r="B276" s="185"/>
      <c r="C276" s="635"/>
      <c r="D276" s="635"/>
      <c r="E276" s="185"/>
      <c r="F276" s="207"/>
      <c r="G276" s="210" t="str">
        <f t="shared" si="4"/>
        <v/>
      </c>
      <c r="H276" s="211"/>
      <c r="I276" s="232"/>
      <c r="J276" s="232"/>
    </row>
    <row r="277" spans="1:10" ht="34.200000000000003" customHeight="1">
      <c r="A277" s="187">
        <v>271</v>
      </c>
      <c r="B277" s="185"/>
      <c r="C277" s="635"/>
      <c r="D277" s="635"/>
      <c r="E277" s="185"/>
      <c r="F277" s="207"/>
      <c r="G277" s="210" t="str">
        <f t="shared" si="4"/>
        <v/>
      </c>
      <c r="H277" s="211"/>
      <c r="I277" s="232"/>
      <c r="J277" s="232"/>
    </row>
    <row r="278" spans="1:10" ht="34.200000000000003" customHeight="1">
      <c r="A278" s="187">
        <v>272</v>
      </c>
      <c r="B278" s="185"/>
      <c r="C278" s="635"/>
      <c r="D278" s="635"/>
      <c r="E278" s="185"/>
      <c r="F278" s="207"/>
      <c r="G278" s="210" t="str">
        <f t="shared" si="4"/>
        <v/>
      </c>
      <c r="H278" s="211"/>
      <c r="I278" s="232"/>
      <c r="J278" s="232"/>
    </row>
    <row r="279" spans="1:10" ht="34.200000000000003" customHeight="1">
      <c r="A279" s="187">
        <v>273</v>
      </c>
      <c r="B279" s="185"/>
      <c r="C279" s="635"/>
      <c r="D279" s="635"/>
      <c r="E279" s="185"/>
      <c r="F279" s="207"/>
      <c r="G279" s="210" t="str">
        <f t="shared" si="4"/>
        <v/>
      </c>
      <c r="H279" s="211"/>
      <c r="I279" s="232"/>
      <c r="J279" s="232"/>
    </row>
    <row r="280" spans="1:10" ht="34.200000000000003" customHeight="1">
      <c r="A280" s="187">
        <v>274</v>
      </c>
      <c r="B280" s="185"/>
      <c r="C280" s="635"/>
      <c r="D280" s="635"/>
      <c r="E280" s="185"/>
      <c r="F280" s="207"/>
      <c r="G280" s="210" t="str">
        <f t="shared" si="4"/>
        <v/>
      </c>
      <c r="H280" s="211"/>
      <c r="I280" s="232"/>
      <c r="J280" s="232"/>
    </row>
    <row r="281" spans="1:10" ht="34.200000000000003" customHeight="1">
      <c r="A281" s="187">
        <v>275</v>
      </c>
      <c r="B281" s="185"/>
      <c r="C281" s="635"/>
      <c r="D281" s="635"/>
      <c r="E281" s="185"/>
      <c r="F281" s="207"/>
      <c r="G281" s="210" t="str">
        <f t="shared" si="4"/>
        <v/>
      </c>
      <c r="H281" s="211"/>
      <c r="I281" s="232"/>
      <c r="J281" s="232"/>
    </row>
    <row r="282" spans="1:10" ht="34.200000000000003" customHeight="1">
      <c r="A282" s="187">
        <v>276</v>
      </c>
      <c r="B282" s="185"/>
      <c r="C282" s="635"/>
      <c r="D282" s="635"/>
      <c r="E282" s="185"/>
      <c r="F282" s="207"/>
      <c r="G282" s="210" t="str">
        <f t="shared" si="4"/>
        <v/>
      </c>
      <c r="H282" s="211"/>
      <c r="I282" s="232"/>
      <c r="J282" s="232"/>
    </row>
    <row r="283" spans="1:10" ht="34.200000000000003" customHeight="1">
      <c r="A283" s="187">
        <v>277</v>
      </c>
      <c r="B283" s="185"/>
      <c r="C283" s="635"/>
      <c r="D283" s="635"/>
      <c r="E283" s="185"/>
      <c r="F283" s="207"/>
      <c r="G283" s="210" t="str">
        <f t="shared" si="4"/>
        <v/>
      </c>
      <c r="H283" s="211"/>
      <c r="I283" s="232"/>
      <c r="J283" s="232"/>
    </row>
    <row r="284" spans="1:10" ht="34.200000000000003" customHeight="1">
      <c r="A284" s="187">
        <v>278</v>
      </c>
      <c r="B284" s="185"/>
      <c r="C284" s="635"/>
      <c r="D284" s="635"/>
      <c r="E284" s="185"/>
      <c r="F284" s="207"/>
      <c r="G284" s="210" t="str">
        <f t="shared" si="4"/>
        <v/>
      </c>
      <c r="H284" s="211"/>
      <c r="I284" s="232"/>
      <c r="J284" s="232"/>
    </row>
    <row r="285" spans="1:10" ht="34.200000000000003" customHeight="1">
      <c r="A285" s="187">
        <v>279</v>
      </c>
      <c r="B285" s="185"/>
      <c r="C285" s="635"/>
      <c r="D285" s="635"/>
      <c r="E285" s="185"/>
      <c r="F285" s="207"/>
      <c r="G285" s="210" t="str">
        <f t="shared" si="4"/>
        <v/>
      </c>
      <c r="H285" s="211"/>
      <c r="I285" s="232"/>
      <c r="J285" s="232"/>
    </row>
    <row r="286" spans="1:10" ht="34.200000000000003" customHeight="1">
      <c r="A286" s="187">
        <v>280</v>
      </c>
      <c r="B286" s="185"/>
      <c r="C286" s="635"/>
      <c r="D286" s="635"/>
      <c r="E286" s="185"/>
      <c r="F286" s="207"/>
      <c r="G286" s="210" t="str">
        <f t="shared" si="4"/>
        <v/>
      </c>
      <c r="H286" s="211"/>
      <c r="I286" s="232"/>
      <c r="J286" s="232"/>
    </row>
    <row r="287" spans="1:10" ht="34.200000000000003" customHeight="1">
      <c r="A287" s="187">
        <v>281</v>
      </c>
      <c r="B287" s="185"/>
      <c r="C287" s="635"/>
      <c r="D287" s="635"/>
      <c r="E287" s="185"/>
      <c r="F287" s="207"/>
      <c r="G287" s="210" t="str">
        <f t="shared" si="4"/>
        <v/>
      </c>
      <c r="H287" s="211"/>
      <c r="I287" s="232"/>
      <c r="J287" s="232"/>
    </row>
    <row r="288" spans="1:10" ht="34.200000000000003" customHeight="1">
      <c r="A288" s="187">
        <v>282</v>
      </c>
      <c r="B288" s="185"/>
      <c r="C288" s="635"/>
      <c r="D288" s="635"/>
      <c r="E288" s="185"/>
      <c r="F288" s="207"/>
      <c r="G288" s="210" t="str">
        <f t="shared" si="4"/>
        <v/>
      </c>
      <c r="H288" s="211"/>
      <c r="I288" s="232"/>
      <c r="J288" s="232"/>
    </row>
    <row r="289" spans="1:10" ht="34.200000000000003" customHeight="1">
      <c r="A289" s="187">
        <v>283</v>
      </c>
      <c r="B289" s="185"/>
      <c r="C289" s="635"/>
      <c r="D289" s="635"/>
      <c r="E289" s="185"/>
      <c r="F289" s="207"/>
      <c r="G289" s="210" t="str">
        <f t="shared" si="4"/>
        <v/>
      </c>
      <c r="H289" s="211"/>
      <c r="I289" s="232"/>
      <c r="J289" s="232"/>
    </row>
    <row r="290" spans="1:10" ht="34.200000000000003" customHeight="1">
      <c r="A290" s="187">
        <v>284</v>
      </c>
      <c r="B290" s="185"/>
      <c r="C290" s="635"/>
      <c r="D290" s="635"/>
      <c r="E290" s="185"/>
      <c r="F290" s="207"/>
      <c r="G290" s="210" t="str">
        <f t="shared" si="4"/>
        <v/>
      </c>
      <c r="H290" s="211"/>
      <c r="I290" s="232"/>
      <c r="J290" s="232"/>
    </row>
    <row r="291" spans="1:10" ht="34.200000000000003" customHeight="1">
      <c r="A291" s="187">
        <v>285</v>
      </c>
      <c r="B291" s="185"/>
      <c r="C291" s="635"/>
      <c r="D291" s="635"/>
      <c r="E291" s="185"/>
      <c r="F291" s="207"/>
      <c r="G291" s="210" t="str">
        <f t="shared" si="4"/>
        <v/>
      </c>
      <c r="H291" s="211"/>
      <c r="I291" s="232"/>
      <c r="J291" s="232"/>
    </row>
    <row r="292" spans="1:10" ht="34.200000000000003" customHeight="1">
      <c r="A292" s="187">
        <v>286</v>
      </c>
      <c r="B292" s="185"/>
      <c r="C292" s="635"/>
      <c r="D292" s="635"/>
      <c r="E292" s="185"/>
      <c r="F292" s="207"/>
      <c r="G292" s="210" t="str">
        <f t="shared" si="4"/>
        <v/>
      </c>
      <c r="H292" s="211"/>
      <c r="I292" s="232"/>
      <c r="J292" s="232"/>
    </row>
    <row r="293" spans="1:10" ht="34.200000000000003" customHeight="1">
      <c r="A293" s="187">
        <v>287</v>
      </c>
      <c r="B293" s="185"/>
      <c r="C293" s="635"/>
      <c r="D293" s="635"/>
      <c r="E293" s="185"/>
      <c r="F293" s="207"/>
      <c r="G293" s="210" t="str">
        <f t="shared" si="4"/>
        <v/>
      </c>
      <c r="H293" s="211"/>
      <c r="I293" s="232"/>
      <c r="J293" s="232"/>
    </row>
    <row r="294" spans="1:10" ht="34.200000000000003" customHeight="1">
      <c r="A294" s="187">
        <v>288</v>
      </c>
      <c r="B294" s="185"/>
      <c r="C294" s="635"/>
      <c r="D294" s="635"/>
      <c r="E294" s="185"/>
      <c r="F294" s="207"/>
      <c r="G294" s="210" t="str">
        <f t="shared" si="4"/>
        <v/>
      </c>
      <c r="H294" s="211"/>
      <c r="I294" s="232"/>
      <c r="J294" s="232"/>
    </row>
    <row r="295" spans="1:10" ht="34.200000000000003" customHeight="1">
      <c r="A295" s="187">
        <v>289</v>
      </c>
      <c r="B295" s="185"/>
      <c r="C295" s="635"/>
      <c r="D295" s="635"/>
      <c r="E295" s="185"/>
      <c r="F295" s="207"/>
      <c r="G295" s="210" t="str">
        <f t="shared" si="4"/>
        <v/>
      </c>
      <c r="H295" s="211"/>
      <c r="I295" s="232"/>
      <c r="J295" s="232"/>
    </row>
    <row r="296" spans="1:10" ht="34.200000000000003" customHeight="1">
      <c r="A296" s="187">
        <v>290</v>
      </c>
      <c r="B296" s="185"/>
      <c r="C296" s="635"/>
      <c r="D296" s="635"/>
      <c r="E296" s="185"/>
      <c r="F296" s="207"/>
      <c r="G296" s="210" t="str">
        <f t="shared" si="4"/>
        <v/>
      </c>
      <c r="H296" s="211"/>
      <c r="I296" s="232"/>
      <c r="J296" s="232"/>
    </row>
    <row r="297" spans="1:10" ht="34.200000000000003" customHeight="1">
      <c r="A297" s="187">
        <v>291</v>
      </c>
      <c r="B297" s="185"/>
      <c r="C297" s="635"/>
      <c r="D297" s="635"/>
      <c r="E297" s="185"/>
      <c r="F297" s="207"/>
      <c r="G297" s="210" t="str">
        <f t="shared" si="4"/>
        <v/>
      </c>
      <c r="H297" s="211"/>
      <c r="I297" s="232"/>
      <c r="J297" s="232"/>
    </row>
    <row r="298" spans="1:10" ht="34.200000000000003" customHeight="1">
      <c r="A298" s="187">
        <v>292</v>
      </c>
      <c r="B298" s="185"/>
      <c r="C298" s="635"/>
      <c r="D298" s="635"/>
      <c r="E298" s="185"/>
      <c r="F298" s="207"/>
      <c r="G298" s="210" t="str">
        <f t="shared" si="4"/>
        <v/>
      </c>
      <c r="H298" s="211"/>
      <c r="I298" s="232"/>
      <c r="J298" s="232"/>
    </row>
    <row r="299" spans="1:10" ht="34.200000000000003" customHeight="1">
      <c r="A299" s="187">
        <v>293</v>
      </c>
      <c r="B299" s="185"/>
      <c r="C299" s="635"/>
      <c r="D299" s="635"/>
      <c r="E299" s="185"/>
      <c r="F299" s="207"/>
      <c r="G299" s="210" t="str">
        <f t="shared" si="4"/>
        <v/>
      </c>
      <c r="H299" s="211"/>
      <c r="I299" s="232"/>
      <c r="J299" s="232"/>
    </row>
    <row r="300" spans="1:10" ht="34.200000000000003" customHeight="1">
      <c r="A300" s="187">
        <v>294</v>
      </c>
      <c r="B300" s="185"/>
      <c r="C300" s="635"/>
      <c r="D300" s="635"/>
      <c r="E300" s="185"/>
      <c r="F300" s="207"/>
      <c r="G300" s="210" t="str">
        <f t="shared" si="4"/>
        <v/>
      </c>
      <c r="H300" s="211"/>
      <c r="I300" s="232"/>
      <c r="J300" s="232"/>
    </row>
    <row r="301" spans="1:10" ht="34.200000000000003" customHeight="1">
      <c r="A301" s="187">
        <v>295</v>
      </c>
      <c r="B301" s="185"/>
      <c r="C301" s="635"/>
      <c r="D301" s="635"/>
      <c r="E301" s="185"/>
      <c r="F301" s="207"/>
      <c r="G301" s="210" t="str">
        <f t="shared" si="4"/>
        <v/>
      </c>
      <c r="H301" s="211"/>
      <c r="I301" s="232"/>
      <c r="J301" s="232"/>
    </row>
    <row r="302" spans="1:10" ht="34.200000000000003" customHeight="1">
      <c r="A302" s="187">
        <v>296</v>
      </c>
      <c r="B302" s="185"/>
      <c r="C302" s="635"/>
      <c r="D302" s="635"/>
      <c r="E302" s="185"/>
      <c r="F302" s="207"/>
      <c r="G302" s="210" t="str">
        <f t="shared" si="4"/>
        <v/>
      </c>
      <c r="H302" s="211"/>
      <c r="I302" s="232"/>
      <c r="J302" s="232"/>
    </row>
    <row r="303" spans="1:10" ht="34.200000000000003" customHeight="1">
      <c r="A303" s="187">
        <v>297</v>
      </c>
      <c r="B303" s="185"/>
      <c r="C303" s="635"/>
      <c r="D303" s="635"/>
      <c r="E303" s="185"/>
      <c r="F303" s="207"/>
      <c r="G303" s="210" t="str">
        <f t="shared" si="4"/>
        <v/>
      </c>
      <c r="H303" s="211"/>
      <c r="I303" s="232"/>
      <c r="J303" s="232"/>
    </row>
    <row r="304" spans="1:10" ht="34.200000000000003" customHeight="1">
      <c r="A304" s="187">
        <v>298</v>
      </c>
      <c r="B304" s="185"/>
      <c r="C304" s="635"/>
      <c r="D304" s="635"/>
      <c r="E304" s="185"/>
      <c r="F304" s="207"/>
      <c r="G304" s="210" t="str">
        <f t="shared" si="4"/>
        <v/>
      </c>
      <c r="H304" s="211"/>
      <c r="I304" s="232"/>
      <c r="J304" s="232"/>
    </row>
    <row r="305" spans="1:10" ht="34.200000000000003" customHeight="1">
      <c r="A305" s="187">
        <v>299</v>
      </c>
      <c r="B305" s="185"/>
      <c r="C305" s="635"/>
      <c r="D305" s="635"/>
      <c r="E305" s="185"/>
      <c r="F305" s="207"/>
      <c r="G305" s="210" t="str">
        <f t="shared" si="4"/>
        <v/>
      </c>
      <c r="H305" s="211"/>
      <c r="I305" s="232"/>
      <c r="J305" s="232"/>
    </row>
    <row r="306" spans="1:10" ht="34.200000000000003" customHeight="1">
      <c r="A306" s="187">
        <v>300</v>
      </c>
      <c r="B306" s="185"/>
      <c r="C306" s="635"/>
      <c r="D306" s="635"/>
      <c r="E306" s="185"/>
      <c r="F306" s="207"/>
      <c r="G306" s="210" t="str">
        <f t="shared" si="4"/>
        <v/>
      </c>
      <c r="H306" s="211"/>
      <c r="I306" s="232"/>
      <c r="J306" s="232"/>
    </row>
    <row r="307" spans="1:10" ht="34.200000000000003" customHeight="1">
      <c r="A307" s="187">
        <v>301</v>
      </c>
      <c r="B307" s="185"/>
      <c r="C307" s="635"/>
      <c r="D307" s="635"/>
      <c r="E307" s="185"/>
      <c r="F307" s="207"/>
      <c r="G307" s="210" t="str">
        <f t="shared" si="4"/>
        <v/>
      </c>
      <c r="H307" s="211"/>
      <c r="I307" s="232"/>
      <c r="J307" s="232"/>
    </row>
    <row r="308" spans="1:10" ht="34.200000000000003" customHeight="1">
      <c r="A308" s="187">
        <v>302</v>
      </c>
      <c r="B308" s="185"/>
      <c r="C308" s="635"/>
      <c r="D308" s="635"/>
      <c r="E308" s="185"/>
      <c r="F308" s="207"/>
      <c r="G308" s="210" t="str">
        <f t="shared" si="4"/>
        <v/>
      </c>
      <c r="H308" s="211"/>
      <c r="I308" s="232"/>
      <c r="J308" s="232"/>
    </row>
    <row r="309" spans="1:10" ht="34.200000000000003" customHeight="1">
      <c r="A309" s="187">
        <v>303</v>
      </c>
      <c r="B309" s="185"/>
      <c r="C309" s="635"/>
      <c r="D309" s="635"/>
      <c r="E309" s="185"/>
      <c r="F309" s="207"/>
      <c r="G309" s="210" t="str">
        <f t="shared" si="4"/>
        <v/>
      </c>
      <c r="H309" s="211"/>
      <c r="I309" s="232"/>
      <c r="J309" s="232"/>
    </row>
    <row r="310" spans="1:10" ht="34.200000000000003" customHeight="1">
      <c r="A310" s="187">
        <v>304</v>
      </c>
      <c r="B310" s="185"/>
      <c r="C310" s="635"/>
      <c r="D310" s="635"/>
      <c r="E310" s="185"/>
      <c r="F310" s="207"/>
      <c r="G310" s="210" t="str">
        <f t="shared" si="4"/>
        <v/>
      </c>
      <c r="H310" s="211"/>
      <c r="I310" s="232"/>
      <c r="J310" s="232"/>
    </row>
    <row r="311" spans="1:10" ht="34.200000000000003" customHeight="1">
      <c r="A311" s="187">
        <v>305</v>
      </c>
      <c r="B311" s="185"/>
      <c r="C311" s="635"/>
      <c r="D311" s="635"/>
      <c r="E311" s="185"/>
      <c r="F311" s="207"/>
      <c r="G311" s="210" t="str">
        <f t="shared" si="4"/>
        <v/>
      </c>
      <c r="H311" s="211"/>
      <c r="I311" s="232"/>
      <c r="J311" s="232"/>
    </row>
    <row r="312" spans="1:10" ht="34.200000000000003" customHeight="1">
      <c r="A312" s="187">
        <v>306</v>
      </c>
      <c r="B312" s="185"/>
      <c r="C312" s="635"/>
      <c r="D312" s="635"/>
      <c r="E312" s="185"/>
      <c r="F312" s="207"/>
      <c r="G312" s="210" t="str">
        <f t="shared" si="4"/>
        <v/>
      </c>
      <c r="H312" s="211"/>
      <c r="I312" s="232"/>
      <c r="J312" s="232"/>
    </row>
    <row r="313" spans="1:10" ht="34.200000000000003" customHeight="1">
      <c r="A313" s="187">
        <v>307</v>
      </c>
      <c r="B313" s="185"/>
      <c r="C313" s="635"/>
      <c r="D313" s="635"/>
      <c r="E313" s="185"/>
      <c r="F313" s="207"/>
      <c r="G313" s="210" t="str">
        <f t="shared" si="4"/>
        <v/>
      </c>
      <c r="H313" s="211"/>
      <c r="I313" s="232"/>
      <c r="J313" s="232"/>
    </row>
    <row r="314" spans="1:10" ht="34.200000000000003" customHeight="1">
      <c r="A314" s="187">
        <v>308</v>
      </c>
      <c r="B314" s="185"/>
      <c r="C314" s="635"/>
      <c r="D314" s="635"/>
      <c r="E314" s="185"/>
      <c r="F314" s="207"/>
      <c r="G314" s="210" t="str">
        <f t="shared" si="4"/>
        <v/>
      </c>
      <c r="H314" s="211"/>
      <c r="I314" s="232"/>
      <c r="J314" s="232"/>
    </row>
    <row r="315" spans="1:10" ht="34.200000000000003" customHeight="1">
      <c r="A315" s="187">
        <v>309</v>
      </c>
      <c r="B315" s="185"/>
      <c r="C315" s="635"/>
      <c r="D315" s="635"/>
      <c r="E315" s="185"/>
      <c r="F315" s="207"/>
      <c r="G315" s="210" t="str">
        <f t="shared" si="4"/>
        <v/>
      </c>
      <c r="H315" s="211"/>
      <c r="I315" s="232"/>
      <c r="J315" s="232"/>
    </row>
    <row r="316" spans="1:10" ht="34.200000000000003" customHeight="1">
      <c r="A316" s="187">
        <v>310</v>
      </c>
      <c r="B316" s="185"/>
      <c r="C316" s="635"/>
      <c r="D316" s="635"/>
      <c r="E316" s="185"/>
      <c r="F316" s="207"/>
      <c r="G316" s="210" t="str">
        <f t="shared" si="4"/>
        <v/>
      </c>
      <c r="H316" s="211"/>
      <c r="I316" s="232"/>
      <c r="J316" s="232"/>
    </row>
    <row r="317" spans="1:10" ht="34.200000000000003" customHeight="1">
      <c r="A317" s="187">
        <v>311</v>
      </c>
      <c r="B317" s="185"/>
      <c r="C317" s="635"/>
      <c r="D317" s="635"/>
      <c r="E317" s="185"/>
      <c r="F317" s="207"/>
      <c r="G317" s="210" t="str">
        <f t="shared" si="4"/>
        <v/>
      </c>
      <c r="H317" s="211"/>
      <c r="I317" s="232"/>
      <c r="J317" s="232"/>
    </row>
    <row r="318" spans="1:10" ht="34.200000000000003" customHeight="1">
      <c r="A318" s="187">
        <v>312</v>
      </c>
      <c r="B318" s="185"/>
      <c r="C318" s="635"/>
      <c r="D318" s="635"/>
      <c r="E318" s="185"/>
      <c r="F318" s="207"/>
      <c r="G318" s="210" t="str">
        <f t="shared" si="4"/>
        <v/>
      </c>
      <c r="H318" s="211"/>
      <c r="I318" s="232"/>
      <c r="J318" s="232"/>
    </row>
    <row r="319" spans="1:10" ht="34.200000000000003" customHeight="1">
      <c r="A319" s="187">
        <v>313</v>
      </c>
      <c r="B319" s="185"/>
      <c r="C319" s="635"/>
      <c r="D319" s="635"/>
      <c r="E319" s="185"/>
      <c r="F319" s="207"/>
      <c r="G319" s="210" t="str">
        <f t="shared" si="4"/>
        <v/>
      </c>
      <c r="H319" s="211"/>
      <c r="I319" s="232"/>
      <c r="J319" s="232"/>
    </row>
    <row r="320" spans="1:10" ht="34.200000000000003" customHeight="1">
      <c r="A320" s="187">
        <v>314</v>
      </c>
      <c r="B320" s="185"/>
      <c r="C320" s="635"/>
      <c r="D320" s="635"/>
      <c r="E320" s="185"/>
      <c r="F320" s="207"/>
      <c r="G320" s="210" t="str">
        <f t="shared" si="4"/>
        <v/>
      </c>
      <c r="H320" s="211"/>
      <c r="I320" s="232"/>
      <c r="J320" s="232"/>
    </row>
    <row r="321" spans="1:10" ht="34.200000000000003" customHeight="1">
      <c r="A321" s="187">
        <v>315</v>
      </c>
      <c r="B321" s="185"/>
      <c r="C321" s="635"/>
      <c r="D321" s="635"/>
      <c r="E321" s="185"/>
      <c r="F321" s="207"/>
      <c r="G321" s="210" t="str">
        <f t="shared" si="4"/>
        <v/>
      </c>
      <c r="H321" s="211"/>
      <c r="I321" s="232"/>
      <c r="J321" s="232"/>
    </row>
    <row r="322" spans="1:10" ht="34.200000000000003" customHeight="1">
      <c r="A322" s="187">
        <v>316</v>
      </c>
      <c r="B322" s="185"/>
      <c r="C322" s="635"/>
      <c r="D322" s="635"/>
      <c r="E322" s="185"/>
      <c r="F322" s="207"/>
      <c r="G322" s="210" t="str">
        <f t="shared" si="4"/>
        <v/>
      </c>
      <c r="H322" s="211"/>
      <c r="I322" s="232"/>
      <c r="J322" s="232"/>
    </row>
    <row r="323" spans="1:10" ht="34.200000000000003" customHeight="1">
      <c r="A323" s="187">
        <v>317</v>
      </c>
      <c r="B323" s="185"/>
      <c r="C323" s="635"/>
      <c r="D323" s="635"/>
      <c r="E323" s="185"/>
      <c r="F323" s="207"/>
      <c r="G323" s="210" t="str">
        <f t="shared" si="4"/>
        <v/>
      </c>
      <c r="H323" s="211"/>
      <c r="I323" s="232"/>
      <c r="J323" s="232"/>
    </row>
    <row r="324" spans="1:10" ht="34.200000000000003" customHeight="1">
      <c r="A324" s="187">
        <v>318</v>
      </c>
      <c r="B324" s="185"/>
      <c r="C324" s="635"/>
      <c r="D324" s="635"/>
      <c r="E324" s="185"/>
      <c r="F324" s="207"/>
      <c r="G324" s="210" t="str">
        <f t="shared" si="4"/>
        <v/>
      </c>
      <c r="H324" s="211"/>
      <c r="I324" s="232"/>
      <c r="J324" s="232"/>
    </row>
    <row r="325" spans="1:10" ht="34.200000000000003" customHeight="1">
      <c r="A325" s="187">
        <v>319</v>
      </c>
      <c r="B325" s="185"/>
      <c r="C325" s="635"/>
      <c r="D325" s="635"/>
      <c r="E325" s="185"/>
      <c r="F325" s="207"/>
      <c r="G325" s="210" t="str">
        <f t="shared" si="4"/>
        <v/>
      </c>
      <c r="H325" s="211"/>
      <c r="I325" s="232"/>
      <c r="J325" s="232"/>
    </row>
    <row r="326" spans="1:10" ht="34.200000000000003" customHeight="1">
      <c r="A326" s="187">
        <v>320</v>
      </c>
      <c r="B326" s="185"/>
      <c r="C326" s="635"/>
      <c r="D326" s="635"/>
      <c r="E326" s="185"/>
      <c r="F326" s="207"/>
      <c r="G326" s="210" t="str">
        <f t="shared" ref="G326:G389" si="5">IF(F326="","",DATEDIF(F326,$E$1,"Y"))</f>
        <v/>
      </c>
      <c r="H326" s="211"/>
      <c r="I326" s="232"/>
      <c r="J326" s="232"/>
    </row>
    <row r="327" spans="1:10" ht="34.200000000000003" customHeight="1">
      <c r="A327" s="187">
        <v>321</v>
      </c>
      <c r="B327" s="185"/>
      <c r="C327" s="635"/>
      <c r="D327" s="635"/>
      <c r="E327" s="185"/>
      <c r="F327" s="207"/>
      <c r="G327" s="210" t="str">
        <f t="shared" si="5"/>
        <v/>
      </c>
      <c r="H327" s="211"/>
      <c r="I327" s="232"/>
      <c r="J327" s="232"/>
    </row>
    <row r="328" spans="1:10" ht="34.200000000000003" customHeight="1">
      <c r="A328" s="187">
        <v>322</v>
      </c>
      <c r="B328" s="185"/>
      <c r="C328" s="635"/>
      <c r="D328" s="635"/>
      <c r="E328" s="185"/>
      <c r="F328" s="207"/>
      <c r="G328" s="210" t="str">
        <f t="shared" si="5"/>
        <v/>
      </c>
      <c r="H328" s="211"/>
      <c r="I328" s="232"/>
      <c r="J328" s="232"/>
    </row>
    <row r="329" spans="1:10" ht="34.200000000000003" customHeight="1">
      <c r="A329" s="187">
        <v>323</v>
      </c>
      <c r="B329" s="185"/>
      <c r="C329" s="635"/>
      <c r="D329" s="635"/>
      <c r="E329" s="185"/>
      <c r="F329" s="207"/>
      <c r="G329" s="210" t="str">
        <f t="shared" si="5"/>
        <v/>
      </c>
      <c r="H329" s="211"/>
      <c r="I329" s="232"/>
      <c r="J329" s="232"/>
    </row>
    <row r="330" spans="1:10" ht="34.200000000000003" customHeight="1">
      <c r="A330" s="187">
        <v>324</v>
      </c>
      <c r="B330" s="185"/>
      <c r="C330" s="635"/>
      <c r="D330" s="635"/>
      <c r="E330" s="185"/>
      <c r="F330" s="207"/>
      <c r="G330" s="210" t="str">
        <f t="shared" si="5"/>
        <v/>
      </c>
      <c r="H330" s="211"/>
      <c r="I330" s="232"/>
      <c r="J330" s="232"/>
    </row>
    <row r="331" spans="1:10" ht="34.200000000000003" customHeight="1">
      <c r="A331" s="187">
        <v>325</v>
      </c>
      <c r="B331" s="185"/>
      <c r="C331" s="635"/>
      <c r="D331" s="635"/>
      <c r="E331" s="185"/>
      <c r="F331" s="207"/>
      <c r="G331" s="210" t="str">
        <f t="shared" si="5"/>
        <v/>
      </c>
      <c r="H331" s="211"/>
      <c r="I331" s="232"/>
      <c r="J331" s="232"/>
    </row>
    <row r="332" spans="1:10" ht="34.200000000000003" customHeight="1">
      <c r="A332" s="187">
        <v>326</v>
      </c>
      <c r="B332" s="185"/>
      <c r="C332" s="635"/>
      <c r="D332" s="635"/>
      <c r="E332" s="185"/>
      <c r="F332" s="207"/>
      <c r="G332" s="210" t="str">
        <f t="shared" si="5"/>
        <v/>
      </c>
      <c r="H332" s="211"/>
      <c r="I332" s="232"/>
      <c r="J332" s="232"/>
    </row>
    <row r="333" spans="1:10" ht="34.200000000000003" customHeight="1">
      <c r="A333" s="187">
        <v>327</v>
      </c>
      <c r="B333" s="185"/>
      <c r="C333" s="635"/>
      <c r="D333" s="635"/>
      <c r="E333" s="185"/>
      <c r="F333" s="207"/>
      <c r="G333" s="210" t="str">
        <f t="shared" si="5"/>
        <v/>
      </c>
      <c r="H333" s="211"/>
      <c r="I333" s="232"/>
      <c r="J333" s="232"/>
    </row>
    <row r="334" spans="1:10" ht="34.200000000000003" customHeight="1">
      <c r="A334" s="187">
        <v>328</v>
      </c>
      <c r="B334" s="185"/>
      <c r="C334" s="635"/>
      <c r="D334" s="635"/>
      <c r="E334" s="185"/>
      <c r="F334" s="207"/>
      <c r="G334" s="210" t="str">
        <f t="shared" si="5"/>
        <v/>
      </c>
      <c r="H334" s="211"/>
      <c r="I334" s="232"/>
      <c r="J334" s="232"/>
    </row>
    <row r="335" spans="1:10" ht="34.200000000000003" customHeight="1">
      <c r="A335" s="187">
        <v>329</v>
      </c>
      <c r="B335" s="185"/>
      <c r="C335" s="635"/>
      <c r="D335" s="635"/>
      <c r="E335" s="185"/>
      <c r="F335" s="207"/>
      <c r="G335" s="210" t="str">
        <f t="shared" si="5"/>
        <v/>
      </c>
      <c r="H335" s="211"/>
      <c r="I335" s="232"/>
      <c r="J335" s="232"/>
    </row>
    <row r="336" spans="1:10" ht="34.200000000000003" customHeight="1">
      <c r="A336" s="187">
        <v>330</v>
      </c>
      <c r="B336" s="185"/>
      <c r="C336" s="635"/>
      <c r="D336" s="635"/>
      <c r="E336" s="185"/>
      <c r="F336" s="207"/>
      <c r="G336" s="210" t="str">
        <f t="shared" si="5"/>
        <v/>
      </c>
      <c r="H336" s="211"/>
      <c r="I336" s="232"/>
      <c r="J336" s="232"/>
    </row>
    <row r="337" spans="1:10" ht="34.200000000000003" customHeight="1">
      <c r="A337" s="187">
        <v>331</v>
      </c>
      <c r="B337" s="185"/>
      <c r="C337" s="635"/>
      <c r="D337" s="635"/>
      <c r="E337" s="185"/>
      <c r="F337" s="207"/>
      <c r="G337" s="210" t="str">
        <f t="shared" si="5"/>
        <v/>
      </c>
      <c r="H337" s="211"/>
      <c r="I337" s="232"/>
      <c r="J337" s="232"/>
    </row>
    <row r="338" spans="1:10" ht="34.200000000000003" customHeight="1">
      <c r="A338" s="187">
        <v>332</v>
      </c>
      <c r="B338" s="185"/>
      <c r="C338" s="635"/>
      <c r="D338" s="635"/>
      <c r="E338" s="185"/>
      <c r="F338" s="207"/>
      <c r="G338" s="210" t="str">
        <f t="shared" si="5"/>
        <v/>
      </c>
      <c r="H338" s="211"/>
      <c r="I338" s="232"/>
      <c r="J338" s="232"/>
    </row>
    <row r="339" spans="1:10" ht="34.200000000000003" customHeight="1">
      <c r="A339" s="187">
        <v>333</v>
      </c>
      <c r="B339" s="185"/>
      <c r="C339" s="635"/>
      <c r="D339" s="635"/>
      <c r="E339" s="185"/>
      <c r="F339" s="207"/>
      <c r="G339" s="210" t="str">
        <f t="shared" si="5"/>
        <v/>
      </c>
      <c r="H339" s="211"/>
      <c r="I339" s="232"/>
      <c r="J339" s="232"/>
    </row>
    <row r="340" spans="1:10" ht="34.200000000000003" customHeight="1">
      <c r="A340" s="187">
        <v>334</v>
      </c>
      <c r="B340" s="185"/>
      <c r="C340" s="635"/>
      <c r="D340" s="635"/>
      <c r="E340" s="185"/>
      <c r="F340" s="207"/>
      <c r="G340" s="210" t="str">
        <f t="shared" si="5"/>
        <v/>
      </c>
      <c r="H340" s="211"/>
      <c r="I340" s="232"/>
      <c r="J340" s="232"/>
    </row>
    <row r="341" spans="1:10" ht="34.200000000000003" customHeight="1">
      <c r="A341" s="187">
        <v>335</v>
      </c>
      <c r="B341" s="185"/>
      <c r="C341" s="635"/>
      <c r="D341" s="635"/>
      <c r="E341" s="185"/>
      <c r="F341" s="207"/>
      <c r="G341" s="210" t="str">
        <f t="shared" si="5"/>
        <v/>
      </c>
      <c r="H341" s="211"/>
      <c r="I341" s="232"/>
      <c r="J341" s="232"/>
    </row>
    <row r="342" spans="1:10" ht="34.200000000000003" customHeight="1">
      <c r="A342" s="187">
        <v>336</v>
      </c>
      <c r="B342" s="185"/>
      <c r="C342" s="635"/>
      <c r="D342" s="635"/>
      <c r="E342" s="185"/>
      <c r="F342" s="207"/>
      <c r="G342" s="210" t="str">
        <f t="shared" si="5"/>
        <v/>
      </c>
      <c r="H342" s="211"/>
      <c r="I342" s="232"/>
      <c r="J342" s="232"/>
    </row>
    <row r="343" spans="1:10" ht="34.200000000000003" customHeight="1">
      <c r="A343" s="187">
        <v>337</v>
      </c>
      <c r="B343" s="185"/>
      <c r="C343" s="635"/>
      <c r="D343" s="635"/>
      <c r="E343" s="185"/>
      <c r="F343" s="207"/>
      <c r="G343" s="210" t="str">
        <f t="shared" si="5"/>
        <v/>
      </c>
      <c r="H343" s="211"/>
      <c r="I343" s="232"/>
      <c r="J343" s="232"/>
    </row>
    <row r="344" spans="1:10" ht="34.200000000000003" customHeight="1">
      <c r="A344" s="187">
        <v>338</v>
      </c>
      <c r="B344" s="185"/>
      <c r="C344" s="635"/>
      <c r="D344" s="635"/>
      <c r="E344" s="185"/>
      <c r="F344" s="207"/>
      <c r="G344" s="210" t="str">
        <f t="shared" si="5"/>
        <v/>
      </c>
      <c r="H344" s="211"/>
      <c r="I344" s="232"/>
      <c r="J344" s="232"/>
    </row>
    <row r="345" spans="1:10" ht="34.200000000000003" customHeight="1">
      <c r="A345" s="187">
        <v>339</v>
      </c>
      <c r="B345" s="185"/>
      <c r="C345" s="635"/>
      <c r="D345" s="635"/>
      <c r="E345" s="185"/>
      <c r="F345" s="207"/>
      <c r="G345" s="210" t="str">
        <f t="shared" si="5"/>
        <v/>
      </c>
      <c r="H345" s="211"/>
      <c r="I345" s="232"/>
      <c r="J345" s="232"/>
    </row>
    <row r="346" spans="1:10" ht="34.200000000000003" customHeight="1">
      <c r="A346" s="187">
        <v>340</v>
      </c>
      <c r="B346" s="185"/>
      <c r="C346" s="635"/>
      <c r="D346" s="635"/>
      <c r="E346" s="185"/>
      <c r="F346" s="207"/>
      <c r="G346" s="210" t="str">
        <f t="shared" si="5"/>
        <v/>
      </c>
      <c r="H346" s="211"/>
      <c r="I346" s="232"/>
      <c r="J346" s="232"/>
    </row>
    <row r="347" spans="1:10" ht="34.200000000000003" customHeight="1">
      <c r="A347" s="187">
        <v>341</v>
      </c>
      <c r="B347" s="185"/>
      <c r="C347" s="635"/>
      <c r="D347" s="635"/>
      <c r="E347" s="185"/>
      <c r="F347" s="207"/>
      <c r="G347" s="210" t="str">
        <f t="shared" si="5"/>
        <v/>
      </c>
      <c r="H347" s="211"/>
      <c r="I347" s="232"/>
      <c r="J347" s="232"/>
    </row>
    <row r="348" spans="1:10" ht="34.200000000000003" customHeight="1">
      <c r="A348" s="187">
        <v>342</v>
      </c>
      <c r="B348" s="185"/>
      <c r="C348" s="635"/>
      <c r="D348" s="635"/>
      <c r="E348" s="185"/>
      <c r="F348" s="207"/>
      <c r="G348" s="210" t="str">
        <f t="shared" si="5"/>
        <v/>
      </c>
      <c r="H348" s="211"/>
      <c r="I348" s="232"/>
      <c r="J348" s="232"/>
    </row>
    <row r="349" spans="1:10" ht="34.200000000000003" customHeight="1">
      <c r="A349" s="187">
        <v>343</v>
      </c>
      <c r="B349" s="185"/>
      <c r="C349" s="635"/>
      <c r="D349" s="635"/>
      <c r="E349" s="185"/>
      <c r="F349" s="207"/>
      <c r="G349" s="210" t="str">
        <f t="shared" si="5"/>
        <v/>
      </c>
      <c r="H349" s="211"/>
      <c r="I349" s="232"/>
      <c r="J349" s="232"/>
    </row>
    <row r="350" spans="1:10" ht="34.200000000000003" customHeight="1">
      <c r="A350" s="187">
        <v>344</v>
      </c>
      <c r="B350" s="185"/>
      <c r="C350" s="635"/>
      <c r="D350" s="635"/>
      <c r="E350" s="185"/>
      <c r="F350" s="207"/>
      <c r="G350" s="210" t="str">
        <f t="shared" si="5"/>
        <v/>
      </c>
      <c r="H350" s="211"/>
      <c r="I350" s="232"/>
      <c r="J350" s="232"/>
    </row>
    <row r="351" spans="1:10" ht="34.200000000000003" customHeight="1">
      <c r="A351" s="187">
        <v>345</v>
      </c>
      <c r="B351" s="185"/>
      <c r="C351" s="635"/>
      <c r="D351" s="635"/>
      <c r="E351" s="185"/>
      <c r="F351" s="207"/>
      <c r="G351" s="210" t="str">
        <f t="shared" si="5"/>
        <v/>
      </c>
      <c r="H351" s="211"/>
      <c r="I351" s="232"/>
      <c r="J351" s="232"/>
    </row>
    <row r="352" spans="1:10" ht="34.200000000000003" customHeight="1">
      <c r="A352" s="187">
        <v>346</v>
      </c>
      <c r="B352" s="185"/>
      <c r="C352" s="635"/>
      <c r="D352" s="635"/>
      <c r="E352" s="185"/>
      <c r="F352" s="207"/>
      <c r="G352" s="210" t="str">
        <f t="shared" si="5"/>
        <v/>
      </c>
      <c r="H352" s="211"/>
      <c r="I352" s="232"/>
      <c r="J352" s="232"/>
    </row>
    <row r="353" spans="1:10" ht="34.200000000000003" customHeight="1">
      <c r="A353" s="187">
        <v>347</v>
      </c>
      <c r="B353" s="185"/>
      <c r="C353" s="635"/>
      <c r="D353" s="635"/>
      <c r="E353" s="185"/>
      <c r="F353" s="207"/>
      <c r="G353" s="210" t="str">
        <f t="shared" si="5"/>
        <v/>
      </c>
      <c r="H353" s="211"/>
      <c r="I353" s="232"/>
      <c r="J353" s="232"/>
    </row>
    <row r="354" spans="1:10" ht="34.200000000000003" customHeight="1">
      <c r="A354" s="187">
        <v>348</v>
      </c>
      <c r="B354" s="185"/>
      <c r="C354" s="635"/>
      <c r="D354" s="635"/>
      <c r="E354" s="185"/>
      <c r="F354" s="207"/>
      <c r="G354" s="210" t="str">
        <f t="shared" si="5"/>
        <v/>
      </c>
      <c r="H354" s="211"/>
      <c r="I354" s="232"/>
      <c r="J354" s="232"/>
    </row>
    <row r="355" spans="1:10" ht="34.200000000000003" customHeight="1">
      <c r="A355" s="187">
        <v>349</v>
      </c>
      <c r="B355" s="185"/>
      <c r="C355" s="635"/>
      <c r="D355" s="635"/>
      <c r="E355" s="185"/>
      <c r="F355" s="207"/>
      <c r="G355" s="210" t="str">
        <f t="shared" si="5"/>
        <v/>
      </c>
      <c r="H355" s="211"/>
      <c r="I355" s="232"/>
      <c r="J355" s="232"/>
    </row>
    <row r="356" spans="1:10" ht="34.200000000000003" customHeight="1">
      <c r="A356" s="187">
        <v>350</v>
      </c>
      <c r="B356" s="185"/>
      <c r="C356" s="635"/>
      <c r="D356" s="635"/>
      <c r="E356" s="185"/>
      <c r="F356" s="207"/>
      <c r="G356" s="210" t="str">
        <f t="shared" si="5"/>
        <v/>
      </c>
      <c r="H356" s="211"/>
      <c r="I356" s="232"/>
      <c r="J356" s="232"/>
    </row>
    <row r="357" spans="1:10" ht="34.200000000000003" customHeight="1">
      <c r="A357" s="187">
        <v>351</v>
      </c>
      <c r="B357" s="185"/>
      <c r="C357" s="635"/>
      <c r="D357" s="635"/>
      <c r="E357" s="185"/>
      <c r="F357" s="207"/>
      <c r="G357" s="210" t="str">
        <f t="shared" si="5"/>
        <v/>
      </c>
      <c r="H357" s="211"/>
      <c r="I357" s="232"/>
      <c r="J357" s="232"/>
    </row>
    <row r="358" spans="1:10" ht="34.200000000000003" customHeight="1">
      <c r="A358" s="187">
        <v>352</v>
      </c>
      <c r="B358" s="185"/>
      <c r="C358" s="635"/>
      <c r="D358" s="635"/>
      <c r="E358" s="185"/>
      <c r="F358" s="207"/>
      <c r="G358" s="210" t="str">
        <f t="shared" si="5"/>
        <v/>
      </c>
      <c r="H358" s="211"/>
      <c r="I358" s="232"/>
      <c r="J358" s="232"/>
    </row>
    <row r="359" spans="1:10" ht="34.200000000000003" customHeight="1">
      <c r="A359" s="187">
        <v>353</v>
      </c>
      <c r="B359" s="185"/>
      <c r="C359" s="635"/>
      <c r="D359" s="635"/>
      <c r="E359" s="185"/>
      <c r="F359" s="207"/>
      <c r="G359" s="210" t="str">
        <f t="shared" si="5"/>
        <v/>
      </c>
      <c r="H359" s="211"/>
      <c r="I359" s="232"/>
      <c r="J359" s="232"/>
    </row>
    <row r="360" spans="1:10" ht="34.200000000000003" customHeight="1">
      <c r="A360" s="187">
        <v>354</v>
      </c>
      <c r="B360" s="185"/>
      <c r="C360" s="635"/>
      <c r="D360" s="635"/>
      <c r="E360" s="185"/>
      <c r="F360" s="207"/>
      <c r="G360" s="210" t="str">
        <f t="shared" si="5"/>
        <v/>
      </c>
      <c r="H360" s="211"/>
      <c r="I360" s="232"/>
      <c r="J360" s="232"/>
    </row>
    <row r="361" spans="1:10" ht="34.200000000000003" customHeight="1">
      <c r="A361" s="187">
        <v>355</v>
      </c>
      <c r="B361" s="185"/>
      <c r="C361" s="635"/>
      <c r="D361" s="635"/>
      <c r="E361" s="185"/>
      <c r="F361" s="207"/>
      <c r="G361" s="210" t="str">
        <f t="shared" si="5"/>
        <v/>
      </c>
      <c r="H361" s="211"/>
      <c r="I361" s="232"/>
      <c r="J361" s="232"/>
    </row>
    <row r="362" spans="1:10" ht="34.200000000000003" customHeight="1">
      <c r="A362" s="187">
        <v>356</v>
      </c>
      <c r="B362" s="185"/>
      <c r="C362" s="635"/>
      <c r="D362" s="635"/>
      <c r="E362" s="185"/>
      <c r="F362" s="207"/>
      <c r="G362" s="210" t="str">
        <f t="shared" si="5"/>
        <v/>
      </c>
      <c r="H362" s="211"/>
      <c r="I362" s="232"/>
      <c r="J362" s="232"/>
    </row>
    <row r="363" spans="1:10" ht="34.200000000000003" customHeight="1">
      <c r="A363" s="187">
        <v>357</v>
      </c>
      <c r="B363" s="185"/>
      <c r="C363" s="635"/>
      <c r="D363" s="635"/>
      <c r="E363" s="185"/>
      <c r="F363" s="207"/>
      <c r="G363" s="210" t="str">
        <f t="shared" si="5"/>
        <v/>
      </c>
      <c r="H363" s="211"/>
      <c r="I363" s="232"/>
      <c r="J363" s="232"/>
    </row>
    <row r="364" spans="1:10" ht="34.200000000000003" customHeight="1">
      <c r="A364" s="187">
        <v>358</v>
      </c>
      <c r="B364" s="185"/>
      <c r="C364" s="635"/>
      <c r="D364" s="635"/>
      <c r="E364" s="185"/>
      <c r="F364" s="207"/>
      <c r="G364" s="210" t="str">
        <f t="shared" si="5"/>
        <v/>
      </c>
      <c r="H364" s="211"/>
      <c r="I364" s="232"/>
      <c r="J364" s="232"/>
    </row>
    <row r="365" spans="1:10" ht="34.200000000000003" customHeight="1">
      <c r="A365" s="187">
        <v>359</v>
      </c>
      <c r="B365" s="185"/>
      <c r="C365" s="635"/>
      <c r="D365" s="635"/>
      <c r="E365" s="185"/>
      <c r="F365" s="207"/>
      <c r="G365" s="210" t="str">
        <f t="shared" si="5"/>
        <v/>
      </c>
      <c r="H365" s="211"/>
      <c r="I365" s="232"/>
      <c r="J365" s="232"/>
    </row>
    <row r="366" spans="1:10" ht="34.200000000000003" customHeight="1">
      <c r="A366" s="187">
        <v>360</v>
      </c>
      <c r="B366" s="185"/>
      <c r="C366" s="635"/>
      <c r="D366" s="635"/>
      <c r="E366" s="185"/>
      <c r="F366" s="207"/>
      <c r="G366" s="210" t="str">
        <f t="shared" si="5"/>
        <v/>
      </c>
      <c r="H366" s="211"/>
      <c r="I366" s="232"/>
      <c r="J366" s="232"/>
    </row>
    <row r="367" spans="1:10" ht="34.200000000000003" customHeight="1">
      <c r="A367" s="187">
        <v>361</v>
      </c>
      <c r="B367" s="185"/>
      <c r="C367" s="635"/>
      <c r="D367" s="635"/>
      <c r="E367" s="185"/>
      <c r="F367" s="207"/>
      <c r="G367" s="210" t="str">
        <f t="shared" si="5"/>
        <v/>
      </c>
      <c r="H367" s="211"/>
      <c r="I367" s="232"/>
      <c r="J367" s="232"/>
    </row>
    <row r="368" spans="1:10" ht="34.200000000000003" customHeight="1">
      <c r="A368" s="187">
        <v>362</v>
      </c>
      <c r="B368" s="185"/>
      <c r="C368" s="635"/>
      <c r="D368" s="635"/>
      <c r="E368" s="185"/>
      <c r="F368" s="207"/>
      <c r="G368" s="210" t="str">
        <f t="shared" si="5"/>
        <v/>
      </c>
      <c r="H368" s="211"/>
      <c r="I368" s="232"/>
      <c r="J368" s="232"/>
    </row>
    <row r="369" spans="1:10" ht="34.200000000000003" customHeight="1">
      <c r="A369" s="187">
        <v>363</v>
      </c>
      <c r="B369" s="185"/>
      <c r="C369" s="635"/>
      <c r="D369" s="635"/>
      <c r="E369" s="185"/>
      <c r="F369" s="207"/>
      <c r="G369" s="210" t="str">
        <f t="shared" si="5"/>
        <v/>
      </c>
      <c r="H369" s="211"/>
      <c r="I369" s="232"/>
      <c r="J369" s="232"/>
    </row>
    <row r="370" spans="1:10" ht="34.200000000000003" customHeight="1">
      <c r="A370" s="187">
        <v>364</v>
      </c>
      <c r="B370" s="185"/>
      <c r="C370" s="635"/>
      <c r="D370" s="635"/>
      <c r="E370" s="185"/>
      <c r="F370" s="207"/>
      <c r="G370" s="210" t="str">
        <f t="shared" si="5"/>
        <v/>
      </c>
      <c r="H370" s="211"/>
      <c r="I370" s="232"/>
      <c r="J370" s="232"/>
    </row>
    <row r="371" spans="1:10" ht="34.200000000000003" customHeight="1">
      <c r="A371" s="187">
        <v>365</v>
      </c>
      <c r="B371" s="185"/>
      <c r="C371" s="635"/>
      <c r="D371" s="635"/>
      <c r="E371" s="185"/>
      <c r="F371" s="207"/>
      <c r="G371" s="210" t="str">
        <f t="shared" si="5"/>
        <v/>
      </c>
      <c r="H371" s="211"/>
      <c r="I371" s="232"/>
      <c r="J371" s="232"/>
    </row>
    <row r="372" spans="1:10" ht="34.200000000000003" customHeight="1">
      <c r="A372" s="187">
        <v>366</v>
      </c>
      <c r="B372" s="185"/>
      <c r="C372" s="635"/>
      <c r="D372" s="635"/>
      <c r="E372" s="185"/>
      <c r="F372" s="207"/>
      <c r="G372" s="210" t="str">
        <f t="shared" si="5"/>
        <v/>
      </c>
      <c r="H372" s="211"/>
      <c r="I372" s="232"/>
      <c r="J372" s="232"/>
    </row>
    <row r="373" spans="1:10" ht="34.200000000000003" customHeight="1">
      <c r="A373" s="187">
        <v>367</v>
      </c>
      <c r="B373" s="185"/>
      <c r="C373" s="635"/>
      <c r="D373" s="635"/>
      <c r="E373" s="185"/>
      <c r="F373" s="207"/>
      <c r="G373" s="210" t="str">
        <f t="shared" si="5"/>
        <v/>
      </c>
      <c r="H373" s="211"/>
      <c r="I373" s="232"/>
      <c r="J373" s="232"/>
    </row>
    <row r="374" spans="1:10" ht="34.200000000000003" customHeight="1">
      <c r="A374" s="187">
        <v>368</v>
      </c>
      <c r="B374" s="185"/>
      <c r="C374" s="635"/>
      <c r="D374" s="635"/>
      <c r="E374" s="185"/>
      <c r="F374" s="207"/>
      <c r="G374" s="210" t="str">
        <f t="shared" si="5"/>
        <v/>
      </c>
      <c r="H374" s="211"/>
      <c r="I374" s="232"/>
      <c r="J374" s="232"/>
    </row>
    <row r="375" spans="1:10" ht="34.200000000000003" customHeight="1">
      <c r="A375" s="187">
        <v>369</v>
      </c>
      <c r="B375" s="185"/>
      <c r="C375" s="635"/>
      <c r="D375" s="635"/>
      <c r="E375" s="185"/>
      <c r="F375" s="207"/>
      <c r="G375" s="210" t="str">
        <f t="shared" si="5"/>
        <v/>
      </c>
      <c r="H375" s="211"/>
      <c r="I375" s="232"/>
      <c r="J375" s="232"/>
    </row>
    <row r="376" spans="1:10" ht="34.200000000000003" customHeight="1">
      <c r="A376" s="187">
        <v>370</v>
      </c>
      <c r="B376" s="185"/>
      <c r="C376" s="635"/>
      <c r="D376" s="635"/>
      <c r="E376" s="185"/>
      <c r="F376" s="207"/>
      <c r="G376" s="210" t="str">
        <f t="shared" si="5"/>
        <v/>
      </c>
      <c r="H376" s="211"/>
      <c r="I376" s="232"/>
      <c r="J376" s="232"/>
    </row>
    <row r="377" spans="1:10" ht="34.200000000000003" customHeight="1">
      <c r="A377" s="187">
        <v>371</v>
      </c>
      <c r="B377" s="185"/>
      <c r="C377" s="635"/>
      <c r="D377" s="635"/>
      <c r="E377" s="185"/>
      <c r="F377" s="207"/>
      <c r="G377" s="210" t="str">
        <f t="shared" si="5"/>
        <v/>
      </c>
      <c r="H377" s="211"/>
      <c r="I377" s="232"/>
      <c r="J377" s="232"/>
    </row>
    <row r="378" spans="1:10" ht="34.200000000000003" customHeight="1">
      <c r="A378" s="187">
        <v>372</v>
      </c>
      <c r="B378" s="185"/>
      <c r="C378" s="635"/>
      <c r="D378" s="635"/>
      <c r="E378" s="185"/>
      <c r="F378" s="207"/>
      <c r="G378" s="210" t="str">
        <f t="shared" si="5"/>
        <v/>
      </c>
      <c r="H378" s="211"/>
      <c r="I378" s="232"/>
      <c r="J378" s="232"/>
    </row>
    <row r="379" spans="1:10" ht="34.200000000000003" customHeight="1">
      <c r="A379" s="187">
        <v>373</v>
      </c>
      <c r="B379" s="185"/>
      <c r="C379" s="635"/>
      <c r="D379" s="635"/>
      <c r="E379" s="185"/>
      <c r="F379" s="207"/>
      <c r="G379" s="210" t="str">
        <f t="shared" si="5"/>
        <v/>
      </c>
      <c r="H379" s="211"/>
      <c r="I379" s="232"/>
      <c r="J379" s="232"/>
    </row>
    <row r="380" spans="1:10" ht="34.200000000000003" customHeight="1">
      <c r="A380" s="187">
        <v>374</v>
      </c>
      <c r="B380" s="185"/>
      <c r="C380" s="635"/>
      <c r="D380" s="635"/>
      <c r="E380" s="185"/>
      <c r="F380" s="207"/>
      <c r="G380" s="210" t="str">
        <f t="shared" si="5"/>
        <v/>
      </c>
      <c r="H380" s="211"/>
      <c r="I380" s="232"/>
      <c r="J380" s="232"/>
    </row>
    <row r="381" spans="1:10" ht="34.200000000000003" customHeight="1">
      <c r="A381" s="187">
        <v>375</v>
      </c>
      <c r="B381" s="185"/>
      <c r="C381" s="635"/>
      <c r="D381" s="635"/>
      <c r="E381" s="185"/>
      <c r="F381" s="207"/>
      <c r="G381" s="210" t="str">
        <f t="shared" si="5"/>
        <v/>
      </c>
      <c r="H381" s="211"/>
      <c r="I381" s="232"/>
      <c r="J381" s="232"/>
    </row>
    <row r="382" spans="1:10" ht="34.200000000000003" customHeight="1">
      <c r="A382" s="187">
        <v>376</v>
      </c>
      <c r="B382" s="185"/>
      <c r="C382" s="635"/>
      <c r="D382" s="635"/>
      <c r="E382" s="185"/>
      <c r="F382" s="207"/>
      <c r="G382" s="210" t="str">
        <f t="shared" si="5"/>
        <v/>
      </c>
      <c r="H382" s="211"/>
      <c r="I382" s="232"/>
      <c r="J382" s="232"/>
    </row>
    <row r="383" spans="1:10" ht="34.200000000000003" customHeight="1">
      <c r="A383" s="187">
        <v>377</v>
      </c>
      <c r="B383" s="185"/>
      <c r="C383" s="635"/>
      <c r="D383" s="635"/>
      <c r="E383" s="185"/>
      <c r="F383" s="207"/>
      <c r="G383" s="210" t="str">
        <f t="shared" si="5"/>
        <v/>
      </c>
      <c r="H383" s="211"/>
      <c r="I383" s="232"/>
      <c r="J383" s="232"/>
    </row>
    <row r="384" spans="1:10" ht="34.200000000000003" customHeight="1">
      <c r="A384" s="187">
        <v>378</v>
      </c>
      <c r="B384" s="185"/>
      <c r="C384" s="635"/>
      <c r="D384" s="635"/>
      <c r="E384" s="185"/>
      <c r="F384" s="207"/>
      <c r="G384" s="210" t="str">
        <f t="shared" si="5"/>
        <v/>
      </c>
      <c r="H384" s="211"/>
      <c r="I384" s="232"/>
      <c r="J384" s="232"/>
    </row>
    <row r="385" spans="1:10" ht="34.200000000000003" customHeight="1">
      <c r="A385" s="187">
        <v>379</v>
      </c>
      <c r="B385" s="185"/>
      <c r="C385" s="635"/>
      <c r="D385" s="635"/>
      <c r="E385" s="185"/>
      <c r="F385" s="207"/>
      <c r="G385" s="210" t="str">
        <f t="shared" si="5"/>
        <v/>
      </c>
      <c r="H385" s="211"/>
      <c r="I385" s="232"/>
      <c r="J385" s="232"/>
    </row>
    <row r="386" spans="1:10" ht="34.200000000000003" customHeight="1">
      <c r="A386" s="187">
        <v>380</v>
      </c>
      <c r="B386" s="185"/>
      <c r="C386" s="635"/>
      <c r="D386" s="635"/>
      <c r="E386" s="185"/>
      <c r="F386" s="207"/>
      <c r="G386" s="210" t="str">
        <f t="shared" si="5"/>
        <v/>
      </c>
      <c r="H386" s="211"/>
      <c r="I386" s="232"/>
      <c r="J386" s="232"/>
    </row>
    <row r="387" spans="1:10" ht="34.200000000000003" customHeight="1">
      <c r="A387" s="187">
        <v>381</v>
      </c>
      <c r="B387" s="185"/>
      <c r="C387" s="635"/>
      <c r="D387" s="635"/>
      <c r="E387" s="185"/>
      <c r="F387" s="207"/>
      <c r="G387" s="210" t="str">
        <f t="shared" si="5"/>
        <v/>
      </c>
      <c r="H387" s="211"/>
      <c r="I387" s="232"/>
      <c r="J387" s="232"/>
    </row>
    <row r="388" spans="1:10" ht="34.200000000000003" customHeight="1">
      <c r="A388" s="187">
        <v>382</v>
      </c>
      <c r="B388" s="185"/>
      <c r="C388" s="635"/>
      <c r="D388" s="635"/>
      <c r="E388" s="185"/>
      <c r="F388" s="207"/>
      <c r="G388" s="210" t="str">
        <f t="shared" si="5"/>
        <v/>
      </c>
      <c r="H388" s="211"/>
      <c r="I388" s="232"/>
      <c r="J388" s="232"/>
    </row>
    <row r="389" spans="1:10" ht="34.200000000000003" customHeight="1">
      <c r="A389" s="187">
        <v>383</v>
      </c>
      <c r="B389" s="185"/>
      <c r="C389" s="635"/>
      <c r="D389" s="635"/>
      <c r="E389" s="185"/>
      <c r="F389" s="207"/>
      <c r="G389" s="210" t="str">
        <f t="shared" si="5"/>
        <v/>
      </c>
      <c r="H389" s="211"/>
      <c r="I389" s="232"/>
      <c r="J389" s="232"/>
    </row>
    <row r="390" spans="1:10" ht="34.200000000000003" customHeight="1">
      <c r="A390" s="187">
        <v>384</v>
      </c>
      <c r="B390" s="185"/>
      <c r="C390" s="635"/>
      <c r="D390" s="635"/>
      <c r="E390" s="185"/>
      <c r="F390" s="207"/>
      <c r="G390" s="210" t="str">
        <f t="shared" ref="G390:G453" si="6">IF(F390="","",DATEDIF(F390,$E$1,"Y"))</f>
        <v/>
      </c>
      <c r="H390" s="211"/>
      <c r="I390" s="232"/>
      <c r="J390" s="232"/>
    </row>
    <row r="391" spans="1:10" ht="34.200000000000003" customHeight="1">
      <c r="A391" s="187">
        <v>385</v>
      </c>
      <c r="B391" s="185"/>
      <c r="C391" s="635"/>
      <c r="D391" s="635"/>
      <c r="E391" s="185"/>
      <c r="F391" s="207"/>
      <c r="G391" s="210" t="str">
        <f t="shared" si="6"/>
        <v/>
      </c>
      <c r="H391" s="211"/>
      <c r="I391" s="232"/>
      <c r="J391" s="232"/>
    </row>
    <row r="392" spans="1:10" ht="34.200000000000003" customHeight="1">
      <c r="A392" s="187">
        <v>386</v>
      </c>
      <c r="B392" s="185"/>
      <c r="C392" s="635"/>
      <c r="D392" s="635"/>
      <c r="E392" s="185"/>
      <c r="F392" s="207"/>
      <c r="G392" s="210" t="str">
        <f t="shared" si="6"/>
        <v/>
      </c>
      <c r="H392" s="211"/>
      <c r="I392" s="232"/>
      <c r="J392" s="232"/>
    </row>
    <row r="393" spans="1:10" ht="34.200000000000003" customHeight="1">
      <c r="A393" s="187">
        <v>387</v>
      </c>
      <c r="B393" s="185"/>
      <c r="C393" s="635"/>
      <c r="D393" s="635"/>
      <c r="E393" s="185"/>
      <c r="F393" s="207"/>
      <c r="G393" s="210" t="str">
        <f t="shared" si="6"/>
        <v/>
      </c>
      <c r="H393" s="211"/>
      <c r="I393" s="232"/>
      <c r="J393" s="232"/>
    </row>
    <row r="394" spans="1:10" ht="34.200000000000003" customHeight="1">
      <c r="A394" s="187">
        <v>388</v>
      </c>
      <c r="B394" s="185"/>
      <c r="C394" s="635"/>
      <c r="D394" s="635"/>
      <c r="E394" s="185"/>
      <c r="F394" s="207"/>
      <c r="G394" s="210" t="str">
        <f t="shared" si="6"/>
        <v/>
      </c>
      <c r="H394" s="211"/>
      <c r="I394" s="232"/>
      <c r="J394" s="232"/>
    </row>
    <row r="395" spans="1:10" ht="34.200000000000003" customHeight="1">
      <c r="A395" s="187">
        <v>389</v>
      </c>
      <c r="B395" s="185"/>
      <c r="C395" s="635"/>
      <c r="D395" s="635"/>
      <c r="E395" s="185"/>
      <c r="F395" s="207"/>
      <c r="G395" s="210" t="str">
        <f t="shared" si="6"/>
        <v/>
      </c>
      <c r="H395" s="211"/>
      <c r="I395" s="232"/>
      <c r="J395" s="232"/>
    </row>
    <row r="396" spans="1:10" ht="34.200000000000003" customHeight="1">
      <c r="A396" s="187">
        <v>390</v>
      </c>
      <c r="B396" s="185"/>
      <c r="C396" s="635"/>
      <c r="D396" s="635"/>
      <c r="E396" s="185"/>
      <c r="F396" s="207"/>
      <c r="G396" s="210" t="str">
        <f t="shared" si="6"/>
        <v/>
      </c>
      <c r="H396" s="211"/>
      <c r="I396" s="232"/>
      <c r="J396" s="232"/>
    </row>
    <row r="397" spans="1:10" ht="34.200000000000003" customHeight="1">
      <c r="A397" s="187">
        <v>391</v>
      </c>
      <c r="B397" s="185"/>
      <c r="C397" s="635"/>
      <c r="D397" s="635"/>
      <c r="E397" s="185"/>
      <c r="F397" s="207"/>
      <c r="G397" s="210" t="str">
        <f t="shared" si="6"/>
        <v/>
      </c>
      <c r="H397" s="211"/>
      <c r="I397" s="232"/>
      <c r="J397" s="232"/>
    </row>
    <row r="398" spans="1:10" ht="34.200000000000003" customHeight="1">
      <c r="A398" s="187">
        <v>392</v>
      </c>
      <c r="B398" s="185"/>
      <c r="C398" s="635"/>
      <c r="D398" s="635"/>
      <c r="E398" s="185"/>
      <c r="F398" s="207"/>
      <c r="G398" s="210" t="str">
        <f t="shared" si="6"/>
        <v/>
      </c>
      <c r="H398" s="211"/>
      <c r="I398" s="232"/>
      <c r="J398" s="232"/>
    </row>
    <row r="399" spans="1:10" ht="34.200000000000003" customHeight="1">
      <c r="A399" s="187">
        <v>393</v>
      </c>
      <c r="B399" s="185"/>
      <c r="C399" s="635"/>
      <c r="D399" s="635"/>
      <c r="E399" s="185"/>
      <c r="F399" s="207"/>
      <c r="G399" s="210" t="str">
        <f t="shared" si="6"/>
        <v/>
      </c>
      <c r="H399" s="211"/>
      <c r="I399" s="232"/>
      <c r="J399" s="232"/>
    </row>
    <row r="400" spans="1:10" ht="34.200000000000003" customHeight="1">
      <c r="A400" s="187">
        <v>394</v>
      </c>
      <c r="B400" s="185"/>
      <c r="C400" s="635"/>
      <c r="D400" s="635"/>
      <c r="E400" s="185"/>
      <c r="F400" s="207"/>
      <c r="G400" s="210" t="str">
        <f t="shared" si="6"/>
        <v/>
      </c>
      <c r="H400" s="211"/>
      <c r="I400" s="232"/>
      <c r="J400" s="232"/>
    </row>
    <row r="401" spans="1:10" ht="34.200000000000003" customHeight="1">
      <c r="A401" s="187">
        <v>395</v>
      </c>
      <c r="B401" s="185"/>
      <c r="C401" s="635"/>
      <c r="D401" s="635"/>
      <c r="E401" s="185"/>
      <c r="F401" s="207"/>
      <c r="G401" s="210" t="str">
        <f t="shared" si="6"/>
        <v/>
      </c>
      <c r="H401" s="211"/>
      <c r="I401" s="232"/>
      <c r="J401" s="232"/>
    </row>
    <row r="402" spans="1:10" ht="34.200000000000003" customHeight="1">
      <c r="A402" s="187">
        <v>396</v>
      </c>
      <c r="B402" s="185"/>
      <c r="C402" s="635"/>
      <c r="D402" s="635"/>
      <c r="E402" s="185"/>
      <c r="F402" s="207"/>
      <c r="G402" s="210" t="str">
        <f t="shared" si="6"/>
        <v/>
      </c>
      <c r="H402" s="211"/>
      <c r="I402" s="232"/>
      <c r="J402" s="232"/>
    </row>
    <row r="403" spans="1:10" ht="34.200000000000003" customHeight="1">
      <c r="A403" s="187">
        <v>397</v>
      </c>
      <c r="B403" s="185"/>
      <c r="C403" s="635"/>
      <c r="D403" s="635"/>
      <c r="E403" s="185"/>
      <c r="F403" s="207"/>
      <c r="G403" s="210" t="str">
        <f t="shared" si="6"/>
        <v/>
      </c>
      <c r="H403" s="211"/>
      <c r="I403" s="232"/>
      <c r="J403" s="232"/>
    </row>
    <row r="404" spans="1:10" ht="34.200000000000003" customHeight="1">
      <c r="A404" s="187">
        <v>398</v>
      </c>
      <c r="B404" s="185"/>
      <c r="C404" s="635"/>
      <c r="D404" s="635"/>
      <c r="E404" s="185"/>
      <c r="F404" s="207"/>
      <c r="G404" s="210" t="str">
        <f t="shared" si="6"/>
        <v/>
      </c>
      <c r="H404" s="211"/>
      <c r="I404" s="232"/>
      <c r="J404" s="232"/>
    </row>
    <row r="405" spans="1:10" ht="34.200000000000003" customHeight="1">
      <c r="A405" s="187">
        <v>399</v>
      </c>
      <c r="B405" s="185"/>
      <c r="C405" s="635"/>
      <c r="D405" s="635"/>
      <c r="E405" s="185"/>
      <c r="F405" s="207"/>
      <c r="G405" s="210" t="str">
        <f t="shared" si="6"/>
        <v/>
      </c>
      <c r="H405" s="211"/>
      <c r="I405" s="232"/>
      <c r="J405" s="232"/>
    </row>
    <row r="406" spans="1:10" ht="34.200000000000003" customHeight="1">
      <c r="A406" s="187">
        <v>400</v>
      </c>
      <c r="B406" s="185"/>
      <c r="C406" s="635"/>
      <c r="D406" s="635"/>
      <c r="E406" s="185"/>
      <c r="F406" s="207"/>
      <c r="G406" s="210" t="str">
        <f t="shared" si="6"/>
        <v/>
      </c>
      <c r="H406" s="211"/>
      <c r="I406" s="232"/>
      <c r="J406" s="232"/>
    </row>
    <row r="407" spans="1:10" ht="34.200000000000003" customHeight="1">
      <c r="A407" s="187">
        <v>401</v>
      </c>
      <c r="B407" s="185"/>
      <c r="C407" s="635"/>
      <c r="D407" s="635"/>
      <c r="E407" s="185"/>
      <c r="F407" s="207"/>
      <c r="G407" s="210" t="str">
        <f t="shared" si="6"/>
        <v/>
      </c>
      <c r="H407" s="211"/>
      <c r="I407" s="232"/>
      <c r="J407" s="232"/>
    </row>
    <row r="408" spans="1:10" ht="34.200000000000003" customHeight="1">
      <c r="A408" s="187">
        <v>402</v>
      </c>
      <c r="B408" s="185"/>
      <c r="C408" s="635"/>
      <c r="D408" s="635"/>
      <c r="E408" s="185"/>
      <c r="F408" s="207"/>
      <c r="G408" s="210" t="str">
        <f t="shared" si="6"/>
        <v/>
      </c>
      <c r="H408" s="211"/>
      <c r="I408" s="232"/>
      <c r="J408" s="232"/>
    </row>
    <row r="409" spans="1:10" ht="34.200000000000003" customHeight="1">
      <c r="A409" s="187">
        <v>403</v>
      </c>
      <c r="B409" s="185"/>
      <c r="C409" s="635"/>
      <c r="D409" s="635"/>
      <c r="E409" s="185"/>
      <c r="F409" s="207"/>
      <c r="G409" s="210" t="str">
        <f t="shared" si="6"/>
        <v/>
      </c>
      <c r="H409" s="211"/>
      <c r="I409" s="232"/>
      <c r="J409" s="232"/>
    </row>
    <row r="410" spans="1:10" ht="34.200000000000003" customHeight="1">
      <c r="A410" s="187">
        <v>404</v>
      </c>
      <c r="B410" s="185"/>
      <c r="C410" s="635"/>
      <c r="D410" s="635"/>
      <c r="E410" s="185"/>
      <c r="F410" s="207"/>
      <c r="G410" s="210" t="str">
        <f t="shared" si="6"/>
        <v/>
      </c>
      <c r="H410" s="211"/>
      <c r="I410" s="232"/>
      <c r="J410" s="232"/>
    </row>
    <row r="411" spans="1:10" ht="34.200000000000003" customHeight="1">
      <c r="A411" s="187">
        <v>405</v>
      </c>
      <c r="B411" s="185"/>
      <c r="C411" s="635"/>
      <c r="D411" s="635"/>
      <c r="E411" s="185"/>
      <c r="F411" s="207"/>
      <c r="G411" s="210" t="str">
        <f t="shared" si="6"/>
        <v/>
      </c>
      <c r="H411" s="211"/>
      <c r="I411" s="232"/>
      <c r="J411" s="232"/>
    </row>
    <row r="412" spans="1:10" ht="34.200000000000003" customHeight="1">
      <c r="A412" s="187">
        <v>406</v>
      </c>
      <c r="B412" s="185"/>
      <c r="C412" s="635"/>
      <c r="D412" s="635"/>
      <c r="E412" s="185"/>
      <c r="F412" s="207"/>
      <c r="G412" s="210" t="str">
        <f t="shared" si="6"/>
        <v/>
      </c>
      <c r="H412" s="211"/>
      <c r="I412" s="232"/>
      <c r="J412" s="232"/>
    </row>
    <row r="413" spans="1:10" ht="34.200000000000003" customHeight="1">
      <c r="A413" s="187">
        <v>407</v>
      </c>
      <c r="B413" s="185"/>
      <c r="C413" s="635"/>
      <c r="D413" s="635"/>
      <c r="E413" s="185"/>
      <c r="F413" s="207"/>
      <c r="G413" s="210" t="str">
        <f t="shared" si="6"/>
        <v/>
      </c>
      <c r="H413" s="211"/>
      <c r="I413" s="232"/>
      <c r="J413" s="232"/>
    </row>
    <row r="414" spans="1:10" ht="34.200000000000003" customHeight="1">
      <c r="A414" s="187">
        <v>408</v>
      </c>
      <c r="B414" s="185"/>
      <c r="C414" s="635"/>
      <c r="D414" s="635"/>
      <c r="E414" s="185"/>
      <c r="F414" s="207"/>
      <c r="G414" s="210" t="str">
        <f t="shared" si="6"/>
        <v/>
      </c>
      <c r="H414" s="211"/>
      <c r="I414" s="232"/>
      <c r="J414" s="232"/>
    </row>
    <row r="415" spans="1:10" ht="34.200000000000003" customHeight="1">
      <c r="A415" s="187">
        <v>409</v>
      </c>
      <c r="B415" s="185"/>
      <c r="C415" s="635"/>
      <c r="D415" s="635"/>
      <c r="E415" s="185"/>
      <c r="F415" s="207"/>
      <c r="G415" s="210" t="str">
        <f t="shared" si="6"/>
        <v/>
      </c>
      <c r="H415" s="211"/>
      <c r="I415" s="232"/>
      <c r="J415" s="232"/>
    </row>
    <row r="416" spans="1:10" ht="34.200000000000003" customHeight="1">
      <c r="A416" s="187">
        <v>410</v>
      </c>
      <c r="B416" s="185"/>
      <c r="C416" s="635"/>
      <c r="D416" s="635"/>
      <c r="E416" s="185"/>
      <c r="F416" s="207"/>
      <c r="G416" s="210" t="str">
        <f t="shared" si="6"/>
        <v/>
      </c>
      <c r="H416" s="211"/>
      <c r="I416" s="232"/>
      <c r="J416" s="232"/>
    </row>
    <row r="417" spans="1:10" ht="34.200000000000003" customHeight="1">
      <c r="A417" s="187">
        <v>411</v>
      </c>
      <c r="B417" s="185"/>
      <c r="C417" s="635"/>
      <c r="D417" s="635"/>
      <c r="E417" s="185"/>
      <c r="F417" s="207"/>
      <c r="G417" s="210" t="str">
        <f t="shared" si="6"/>
        <v/>
      </c>
      <c r="H417" s="211"/>
      <c r="I417" s="232"/>
      <c r="J417" s="232"/>
    </row>
    <row r="418" spans="1:10" ht="34.200000000000003" customHeight="1">
      <c r="A418" s="187">
        <v>412</v>
      </c>
      <c r="B418" s="185"/>
      <c r="C418" s="635"/>
      <c r="D418" s="635"/>
      <c r="E418" s="185"/>
      <c r="F418" s="207"/>
      <c r="G418" s="210" t="str">
        <f t="shared" si="6"/>
        <v/>
      </c>
      <c r="H418" s="211"/>
      <c r="I418" s="232"/>
      <c r="J418" s="232"/>
    </row>
    <row r="419" spans="1:10" ht="34.200000000000003" customHeight="1">
      <c r="A419" s="187">
        <v>413</v>
      </c>
      <c r="B419" s="185"/>
      <c r="C419" s="635"/>
      <c r="D419" s="635"/>
      <c r="E419" s="185"/>
      <c r="F419" s="207"/>
      <c r="G419" s="210" t="str">
        <f t="shared" si="6"/>
        <v/>
      </c>
      <c r="H419" s="211"/>
      <c r="I419" s="232"/>
      <c r="J419" s="232"/>
    </row>
    <row r="420" spans="1:10" ht="34.200000000000003" customHeight="1">
      <c r="A420" s="187">
        <v>414</v>
      </c>
      <c r="B420" s="185"/>
      <c r="C420" s="635"/>
      <c r="D420" s="635"/>
      <c r="E420" s="185"/>
      <c r="F420" s="207"/>
      <c r="G420" s="210" t="str">
        <f t="shared" si="6"/>
        <v/>
      </c>
      <c r="H420" s="211"/>
      <c r="I420" s="232"/>
      <c r="J420" s="232"/>
    </row>
    <row r="421" spans="1:10" ht="34.200000000000003" customHeight="1">
      <c r="A421" s="187">
        <v>415</v>
      </c>
      <c r="B421" s="185"/>
      <c r="C421" s="635"/>
      <c r="D421" s="635"/>
      <c r="E421" s="185"/>
      <c r="F421" s="207"/>
      <c r="G421" s="210" t="str">
        <f t="shared" si="6"/>
        <v/>
      </c>
      <c r="H421" s="211"/>
      <c r="I421" s="232"/>
      <c r="J421" s="232"/>
    </row>
    <row r="422" spans="1:10" ht="34.200000000000003" customHeight="1">
      <c r="A422" s="187">
        <v>416</v>
      </c>
      <c r="B422" s="185"/>
      <c r="C422" s="635"/>
      <c r="D422" s="635"/>
      <c r="E422" s="185"/>
      <c r="F422" s="207"/>
      <c r="G422" s="210" t="str">
        <f t="shared" si="6"/>
        <v/>
      </c>
      <c r="H422" s="211"/>
      <c r="I422" s="232"/>
      <c r="J422" s="232"/>
    </row>
    <row r="423" spans="1:10" ht="34.200000000000003" customHeight="1">
      <c r="A423" s="187">
        <v>417</v>
      </c>
      <c r="B423" s="185"/>
      <c r="C423" s="635"/>
      <c r="D423" s="635"/>
      <c r="E423" s="185"/>
      <c r="F423" s="207"/>
      <c r="G423" s="210" t="str">
        <f t="shared" si="6"/>
        <v/>
      </c>
      <c r="H423" s="211"/>
      <c r="I423" s="232"/>
      <c r="J423" s="232"/>
    </row>
    <row r="424" spans="1:10" ht="34.200000000000003" customHeight="1">
      <c r="A424" s="187">
        <v>418</v>
      </c>
      <c r="B424" s="185"/>
      <c r="C424" s="635"/>
      <c r="D424" s="635"/>
      <c r="E424" s="185"/>
      <c r="F424" s="207"/>
      <c r="G424" s="210" t="str">
        <f t="shared" si="6"/>
        <v/>
      </c>
      <c r="H424" s="211"/>
      <c r="I424" s="232"/>
      <c r="J424" s="232"/>
    </row>
    <row r="425" spans="1:10" ht="34.200000000000003" customHeight="1">
      <c r="A425" s="187">
        <v>419</v>
      </c>
      <c r="B425" s="185"/>
      <c r="C425" s="635"/>
      <c r="D425" s="635"/>
      <c r="E425" s="185"/>
      <c r="F425" s="207"/>
      <c r="G425" s="210" t="str">
        <f t="shared" si="6"/>
        <v/>
      </c>
      <c r="H425" s="211"/>
      <c r="I425" s="232"/>
      <c r="J425" s="232"/>
    </row>
    <row r="426" spans="1:10" ht="34.200000000000003" customHeight="1">
      <c r="A426" s="187">
        <v>420</v>
      </c>
      <c r="B426" s="185"/>
      <c r="C426" s="635"/>
      <c r="D426" s="635"/>
      <c r="E426" s="185"/>
      <c r="F426" s="207"/>
      <c r="G426" s="210" t="str">
        <f t="shared" si="6"/>
        <v/>
      </c>
      <c r="H426" s="211"/>
      <c r="I426" s="232"/>
      <c r="J426" s="232"/>
    </row>
    <row r="427" spans="1:10" ht="34.200000000000003" customHeight="1">
      <c r="A427" s="187">
        <v>421</v>
      </c>
      <c r="B427" s="185"/>
      <c r="C427" s="635"/>
      <c r="D427" s="635"/>
      <c r="E427" s="185"/>
      <c r="F427" s="207"/>
      <c r="G427" s="210" t="str">
        <f t="shared" si="6"/>
        <v/>
      </c>
      <c r="H427" s="211"/>
      <c r="I427" s="232"/>
      <c r="J427" s="232"/>
    </row>
    <row r="428" spans="1:10" ht="34.200000000000003" customHeight="1">
      <c r="A428" s="187">
        <v>422</v>
      </c>
      <c r="B428" s="185"/>
      <c r="C428" s="635"/>
      <c r="D428" s="635"/>
      <c r="E428" s="185"/>
      <c r="F428" s="207"/>
      <c r="G428" s="210" t="str">
        <f t="shared" si="6"/>
        <v/>
      </c>
      <c r="H428" s="211"/>
      <c r="I428" s="232"/>
      <c r="J428" s="232"/>
    </row>
    <row r="429" spans="1:10" ht="34.200000000000003" customHeight="1">
      <c r="A429" s="187">
        <v>423</v>
      </c>
      <c r="B429" s="185"/>
      <c r="C429" s="635"/>
      <c r="D429" s="635"/>
      <c r="E429" s="185"/>
      <c r="F429" s="207"/>
      <c r="G429" s="210" t="str">
        <f t="shared" si="6"/>
        <v/>
      </c>
      <c r="H429" s="211"/>
      <c r="I429" s="232"/>
      <c r="J429" s="232"/>
    </row>
    <row r="430" spans="1:10" ht="34.200000000000003" customHeight="1">
      <c r="A430" s="187">
        <v>424</v>
      </c>
      <c r="B430" s="185"/>
      <c r="C430" s="635"/>
      <c r="D430" s="635"/>
      <c r="E430" s="185"/>
      <c r="F430" s="207"/>
      <c r="G430" s="210" t="str">
        <f t="shared" si="6"/>
        <v/>
      </c>
      <c r="H430" s="211"/>
      <c r="I430" s="232"/>
      <c r="J430" s="232"/>
    </row>
    <row r="431" spans="1:10" ht="34.200000000000003" customHeight="1">
      <c r="A431" s="187">
        <v>425</v>
      </c>
      <c r="B431" s="185"/>
      <c r="C431" s="635"/>
      <c r="D431" s="635"/>
      <c r="E431" s="185"/>
      <c r="F431" s="207"/>
      <c r="G431" s="210" t="str">
        <f t="shared" si="6"/>
        <v/>
      </c>
      <c r="H431" s="211"/>
      <c r="I431" s="232"/>
      <c r="J431" s="232"/>
    </row>
    <row r="432" spans="1:10" ht="34.200000000000003" customHeight="1">
      <c r="A432" s="187">
        <v>426</v>
      </c>
      <c r="B432" s="185"/>
      <c r="C432" s="635"/>
      <c r="D432" s="635"/>
      <c r="E432" s="185"/>
      <c r="F432" s="207"/>
      <c r="G432" s="210" t="str">
        <f t="shared" si="6"/>
        <v/>
      </c>
      <c r="H432" s="211"/>
      <c r="I432" s="232"/>
      <c r="J432" s="232"/>
    </row>
    <row r="433" spans="1:10" ht="34.200000000000003" customHeight="1">
      <c r="A433" s="187">
        <v>427</v>
      </c>
      <c r="B433" s="185"/>
      <c r="C433" s="635"/>
      <c r="D433" s="635"/>
      <c r="E433" s="185"/>
      <c r="F433" s="207"/>
      <c r="G433" s="210" t="str">
        <f t="shared" si="6"/>
        <v/>
      </c>
      <c r="H433" s="211"/>
      <c r="I433" s="232"/>
      <c r="J433" s="232"/>
    </row>
    <row r="434" spans="1:10" ht="34.200000000000003" customHeight="1">
      <c r="A434" s="187">
        <v>428</v>
      </c>
      <c r="B434" s="185"/>
      <c r="C434" s="635"/>
      <c r="D434" s="635"/>
      <c r="E434" s="185"/>
      <c r="F434" s="207"/>
      <c r="G434" s="210" t="str">
        <f t="shared" si="6"/>
        <v/>
      </c>
      <c r="H434" s="211"/>
      <c r="I434" s="232"/>
      <c r="J434" s="232"/>
    </row>
    <row r="435" spans="1:10" ht="34.200000000000003" customHeight="1">
      <c r="A435" s="187">
        <v>429</v>
      </c>
      <c r="B435" s="185"/>
      <c r="C435" s="635"/>
      <c r="D435" s="635"/>
      <c r="E435" s="185"/>
      <c r="F435" s="207"/>
      <c r="G435" s="210" t="str">
        <f t="shared" si="6"/>
        <v/>
      </c>
      <c r="H435" s="211"/>
      <c r="I435" s="232"/>
      <c r="J435" s="232"/>
    </row>
    <row r="436" spans="1:10" ht="34.200000000000003" customHeight="1">
      <c r="A436" s="187">
        <v>430</v>
      </c>
      <c r="B436" s="185"/>
      <c r="C436" s="635"/>
      <c r="D436" s="635"/>
      <c r="E436" s="185"/>
      <c r="F436" s="207"/>
      <c r="G436" s="210" t="str">
        <f t="shared" si="6"/>
        <v/>
      </c>
      <c r="H436" s="211"/>
      <c r="I436" s="232"/>
      <c r="J436" s="232"/>
    </row>
    <row r="437" spans="1:10" ht="34.200000000000003" customHeight="1">
      <c r="A437" s="187">
        <v>431</v>
      </c>
      <c r="B437" s="185"/>
      <c r="C437" s="635"/>
      <c r="D437" s="635"/>
      <c r="E437" s="185"/>
      <c r="F437" s="207"/>
      <c r="G437" s="210" t="str">
        <f t="shared" si="6"/>
        <v/>
      </c>
      <c r="H437" s="211"/>
      <c r="I437" s="232"/>
      <c r="J437" s="232"/>
    </row>
    <row r="438" spans="1:10" ht="34.200000000000003" customHeight="1">
      <c r="A438" s="187">
        <v>432</v>
      </c>
      <c r="B438" s="185"/>
      <c r="C438" s="635"/>
      <c r="D438" s="635"/>
      <c r="E438" s="185"/>
      <c r="F438" s="207"/>
      <c r="G438" s="210" t="str">
        <f t="shared" si="6"/>
        <v/>
      </c>
      <c r="H438" s="211"/>
      <c r="I438" s="232"/>
      <c r="J438" s="232"/>
    </row>
    <row r="439" spans="1:10" ht="34.200000000000003" customHeight="1">
      <c r="A439" s="187">
        <v>433</v>
      </c>
      <c r="B439" s="185"/>
      <c r="C439" s="635"/>
      <c r="D439" s="635"/>
      <c r="E439" s="185"/>
      <c r="F439" s="207"/>
      <c r="G439" s="210" t="str">
        <f t="shared" si="6"/>
        <v/>
      </c>
      <c r="H439" s="211"/>
      <c r="I439" s="232"/>
      <c r="J439" s="232"/>
    </row>
    <row r="440" spans="1:10" ht="34.200000000000003" customHeight="1">
      <c r="A440" s="187">
        <v>434</v>
      </c>
      <c r="B440" s="185"/>
      <c r="C440" s="635"/>
      <c r="D440" s="635"/>
      <c r="E440" s="185"/>
      <c r="F440" s="207"/>
      <c r="G440" s="210" t="str">
        <f t="shared" si="6"/>
        <v/>
      </c>
      <c r="H440" s="211"/>
      <c r="I440" s="232"/>
      <c r="J440" s="232"/>
    </row>
    <row r="441" spans="1:10" ht="34.200000000000003" customHeight="1">
      <c r="A441" s="187">
        <v>435</v>
      </c>
      <c r="B441" s="185"/>
      <c r="C441" s="635"/>
      <c r="D441" s="635"/>
      <c r="E441" s="185"/>
      <c r="F441" s="207"/>
      <c r="G441" s="210" t="str">
        <f t="shared" si="6"/>
        <v/>
      </c>
      <c r="H441" s="211"/>
      <c r="I441" s="232"/>
      <c r="J441" s="232"/>
    </row>
    <row r="442" spans="1:10" ht="34.200000000000003" customHeight="1">
      <c r="A442" s="187">
        <v>436</v>
      </c>
      <c r="B442" s="185"/>
      <c r="C442" s="635"/>
      <c r="D442" s="635"/>
      <c r="E442" s="185"/>
      <c r="F442" s="207"/>
      <c r="G442" s="210" t="str">
        <f t="shared" si="6"/>
        <v/>
      </c>
      <c r="H442" s="211"/>
      <c r="I442" s="232"/>
      <c r="J442" s="232"/>
    </row>
    <row r="443" spans="1:10" ht="34.200000000000003" customHeight="1">
      <c r="A443" s="187">
        <v>437</v>
      </c>
      <c r="B443" s="185"/>
      <c r="C443" s="635"/>
      <c r="D443" s="635"/>
      <c r="E443" s="185"/>
      <c r="F443" s="207"/>
      <c r="G443" s="210" t="str">
        <f t="shared" si="6"/>
        <v/>
      </c>
      <c r="H443" s="211"/>
      <c r="I443" s="232"/>
      <c r="J443" s="232"/>
    </row>
    <row r="444" spans="1:10" ht="34.200000000000003" customHeight="1">
      <c r="A444" s="187">
        <v>438</v>
      </c>
      <c r="B444" s="185"/>
      <c r="C444" s="635"/>
      <c r="D444" s="635"/>
      <c r="E444" s="185"/>
      <c r="F444" s="207"/>
      <c r="G444" s="210" t="str">
        <f t="shared" si="6"/>
        <v/>
      </c>
      <c r="H444" s="211"/>
      <c r="I444" s="232"/>
      <c r="J444" s="232"/>
    </row>
    <row r="445" spans="1:10" ht="34.200000000000003" customHeight="1">
      <c r="A445" s="187">
        <v>439</v>
      </c>
      <c r="B445" s="185"/>
      <c r="C445" s="635"/>
      <c r="D445" s="635"/>
      <c r="E445" s="185"/>
      <c r="F445" s="207"/>
      <c r="G445" s="210" t="str">
        <f t="shared" si="6"/>
        <v/>
      </c>
      <c r="H445" s="211"/>
      <c r="I445" s="232"/>
      <c r="J445" s="232"/>
    </row>
    <row r="446" spans="1:10" ht="34.200000000000003" customHeight="1">
      <c r="A446" s="187">
        <v>440</v>
      </c>
      <c r="B446" s="185"/>
      <c r="C446" s="635"/>
      <c r="D446" s="635"/>
      <c r="E446" s="185"/>
      <c r="F446" s="207"/>
      <c r="G446" s="210" t="str">
        <f t="shared" si="6"/>
        <v/>
      </c>
      <c r="H446" s="211"/>
      <c r="I446" s="232"/>
      <c r="J446" s="232"/>
    </row>
    <row r="447" spans="1:10" ht="34.200000000000003" customHeight="1">
      <c r="A447" s="187">
        <v>441</v>
      </c>
      <c r="B447" s="185"/>
      <c r="C447" s="635"/>
      <c r="D447" s="635"/>
      <c r="E447" s="185"/>
      <c r="F447" s="207"/>
      <c r="G447" s="210" t="str">
        <f t="shared" si="6"/>
        <v/>
      </c>
      <c r="H447" s="211"/>
      <c r="I447" s="232"/>
      <c r="J447" s="232"/>
    </row>
    <row r="448" spans="1:10" ht="34.200000000000003" customHeight="1">
      <c r="A448" s="187">
        <v>442</v>
      </c>
      <c r="B448" s="185"/>
      <c r="C448" s="635"/>
      <c r="D448" s="635"/>
      <c r="E448" s="185"/>
      <c r="F448" s="207"/>
      <c r="G448" s="210" t="str">
        <f t="shared" si="6"/>
        <v/>
      </c>
      <c r="H448" s="211"/>
      <c r="I448" s="232"/>
      <c r="J448" s="232"/>
    </row>
    <row r="449" spans="1:10" ht="34.200000000000003" customHeight="1">
      <c r="A449" s="187">
        <v>443</v>
      </c>
      <c r="B449" s="185"/>
      <c r="C449" s="635"/>
      <c r="D449" s="635"/>
      <c r="E449" s="185"/>
      <c r="F449" s="207"/>
      <c r="G449" s="210" t="str">
        <f t="shared" si="6"/>
        <v/>
      </c>
      <c r="H449" s="211"/>
      <c r="I449" s="232"/>
      <c r="J449" s="232"/>
    </row>
    <row r="450" spans="1:10" ht="34.200000000000003" customHeight="1">
      <c r="A450" s="187">
        <v>444</v>
      </c>
      <c r="B450" s="185"/>
      <c r="C450" s="635"/>
      <c r="D450" s="635"/>
      <c r="E450" s="185"/>
      <c r="F450" s="207"/>
      <c r="G450" s="210" t="str">
        <f t="shared" si="6"/>
        <v/>
      </c>
      <c r="H450" s="211"/>
      <c r="I450" s="232"/>
      <c r="J450" s="232"/>
    </row>
    <row r="451" spans="1:10" ht="34.200000000000003" customHeight="1">
      <c r="A451" s="187">
        <v>445</v>
      </c>
      <c r="B451" s="185"/>
      <c r="C451" s="635"/>
      <c r="D451" s="635"/>
      <c r="E451" s="185"/>
      <c r="F451" s="207"/>
      <c r="G451" s="210" t="str">
        <f t="shared" si="6"/>
        <v/>
      </c>
      <c r="H451" s="211"/>
      <c r="I451" s="232"/>
      <c r="J451" s="232"/>
    </row>
    <row r="452" spans="1:10" ht="34.200000000000003" customHeight="1">
      <c r="A452" s="187">
        <v>446</v>
      </c>
      <c r="B452" s="185"/>
      <c r="C452" s="635"/>
      <c r="D452" s="635"/>
      <c r="E452" s="185"/>
      <c r="F452" s="207"/>
      <c r="G452" s="210" t="str">
        <f t="shared" si="6"/>
        <v/>
      </c>
      <c r="H452" s="211"/>
      <c r="I452" s="232"/>
      <c r="J452" s="232"/>
    </row>
    <row r="453" spans="1:10" ht="34.200000000000003" customHeight="1">
      <c r="A453" s="187">
        <v>447</v>
      </c>
      <c r="B453" s="185"/>
      <c r="C453" s="635"/>
      <c r="D453" s="635"/>
      <c r="E453" s="185"/>
      <c r="F453" s="207"/>
      <c r="G453" s="210" t="str">
        <f t="shared" si="6"/>
        <v/>
      </c>
      <c r="H453" s="211"/>
      <c r="I453" s="232"/>
      <c r="J453" s="232"/>
    </row>
    <row r="454" spans="1:10" ht="34.200000000000003" customHeight="1">
      <c r="A454" s="187">
        <v>448</v>
      </c>
      <c r="B454" s="185"/>
      <c r="C454" s="635"/>
      <c r="D454" s="635"/>
      <c r="E454" s="185"/>
      <c r="F454" s="207"/>
      <c r="G454" s="210" t="str">
        <f t="shared" ref="G454:G506" si="7">IF(F454="","",DATEDIF(F454,$E$1,"Y"))</f>
        <v/>
      </c>
      <c r="H454" s="211"/>
      <c r="I454" s="232"/>
      <c r="J454" s="232"/>
    </row>
    <row r="455" spans="1:10" ht="34.200000000000003" customHeight="1">
      <c r="A455" s="187">
        <v>449</v>
      </c>
      <c r="B455" s="185"/>
      <c r="C455" s="635"/>
      <c r="D455" s="635"/>
      <c r="E455" s="185"/>
      <c r="F455" s="207"/>
      <c r="G455" s="210" t="str">
        <f t="shared" si="7"/>
        <v/>
      </c>
      <c r="H455" s="211"/>
      <c r="I455" s="232"/>
      <c r="J455" s="232"/>
    </row>
    <row r="456" spans="1:10" ht="34.200000000000003" customHeight="1">
      <c r="A456" s="187">
        <v>450</v>
      </c>
      <c r="B456" s="185"/>
      <c r="C456" s="635"/>
      <c r="D456" s="635"/>
      <c r="E456" s="185"/>
      <c r="F456" s="207"/>
      <c r="G456" s="210" t="str">
        <f t="shared" si="7"/>
        <v/>
      </c>
      <c r="H456" s="211"/>
      <c r="I456" s="232"/>
      <c r="J456" s="232"/>
    </row>
    <row r="457" spans="1:10" ht="34.200000000000003" customHeight="1">
      <c r="A457" s="187">
        <v>451</v>
      </c>
      <c r="B457" s="185"/>
      <c r="C457" s="635"/>
      <c r="D457" s="635"/>
      <c r="E457" s="185"/>
      <c r="F457" s="207"/>
      <c r="G457" s="210" t="str">
        <f t="shared" si="7"/>
        <v/>
      </c>
      <c r="H457" s="211"/>
      <c r="I457" s="232"/>
      <c r="J457" s="232"/>
    </row>
    <row r="458" spans="1:10" ht="34.200000000000003" customHeight="1">
      <c r="A458" s="187">
        <v>452</v>
      </c>
      <c r="B458" s="185"/>
      <c r="C458" s="635"/>
      <c r="D458" s="635"/>
      <c r="E458" s="185"/>
      <c r="F458" s="207"/>
      <c r="G458" s="210" t="str">
        <f t="shared" si="7"/>
        <v/>
      </c>
      <c r="H458" s="211"/>
      <c r="I458" s="232"/>
      <c r="J458" s="232"/>
    </row>
    <row r="459" spans="1:10" ht="34.200000000000003" customHeight="1">
      <c r="A459" s="187">
        <v>453</v>
      </c>
      <c r="B459" s="185"/>
      <c r="C459" s="635"/>
      <c r="D459" s="635"/>
      <c r="E459" s="185"/>
      <c r="F459" s="207"/>
      <c r="G459" s="210" t="str">
        <f t="shared" si="7"/>
        <v/>
      </c>
      <c r="H459" s="211"/>
      <c r="I459" s="232"/>
      <c r="J459" s="232"/>
    </row>
    <row r="460" spans="1:10" ht="34.200000000000003" customHeight="1">
      <c r="A460" s="187">
        <v>454</v>
      </c>
      <c r="B460" s="185"/>
      <c r="C460" s="635"/>
      <c r="D460" s="635"/>
      <c r="E460" s="185"/>
      <c r="F460" s="207"/>
      <c r="G460" s="210" t="str">
        <f t="shared" si="7"/>
        <v/>
      </c>
      <c r="H460" s="211"/>
      <c r="I460" s="232"/>
      <c r="J460" s="232"/>
    </row>
    <row r="461" spans="1:10" ht="34.200000000000003" customHeight="1">
      <c r="A461" s="187">
        <v>455</v>
      </c>
      <c r="B461" s="185"/>
      <c r="C461" s="635"/>
      <c r="D461" s="635"/>
      <c r="E461" s="185"/>
      <c r="F461" s="207"/>
      <c r="G461" s="210" t="str">
        <f t="shared" si="7"/>
        <v/>
      </c>
      <c r="H461" s="211"/>
      <c r="I461" s="232"/>
      <c r="J461" s="232"/>
    </row>
    <row r="462" spans="1:10" ht="34.200000000000003" customHeight="1">
      <c r="A462" s="187">
        <v>456</v>
      </c>
      <c r="B462" s="185"/>
      <c r="C462" s="635"/>
      <c r="D462" s="635"/>
      <c r="E462" s="185"/>
      <c r="F462" s="207"/>
      <c r="G462" s="210" t="str">
        <f t="shared" si="7"/>
        <v/>
      </c>
      <c r="H462" s="211"/>
      <c r="I462" s="232"/>
      <c r="J462" s="232"/>
    </row>
    <row r="463" spans="1:10" ht="34.200000000000003" customHeight="1">
      <c r="A463" s="187">
        <v>457</v>
      </c>
      <c r="B463" s="185"/>
      <c r="C463" s="635"/>
      <c r="D463" s="635"/>
      <c r="E463" s="185"/>
      <c r="F463" s="207"/>
      <c r="G463" s="210" t="str">
        <f t="shared" si="7"/>
        <v/>
      </c>
      <c r="H463" s="211"/>
      <c r="I463" s="232"/>
      <c r="J463" s="232"/>
    </row>
    <row r="464" spans="1:10" ht="34.200000000000003" customHeight="1">
      <c r="A464" s="187">
        <v>458</v>
      </c>
      <c r="B464" s="185"/>
      <c r="C464" s="635"/>
      <c r="D464" s="635"/>
      <c r="E464" s="185"/>
      <c r="F464" s="207"/>
      <c r="G464" s="210" t="str">
        <f t="shared" si="7"/>
        <v/>
      </c>
      <c r="H464" s="211"/>
      <c r="I464" s="232"/>
      <c r="J464" s="232"/>
    </row>
    <row r="465" spans="1:10" ht="34.200000000000003" customHeight="1">
      <c r="A465" s="187">
        <v>459</v>
      </c>
      <c r="B465" s="185"/>
      <c r="C465" s="635"/>
      <c r="D465" s="635"/>
      <c r="E465" s="185"/>
      <c r="F465" s="207"/>
      <c r="G465" s="210" t="str">
        <f t="shared" si="7"/>
        <v/>
      </c>
      <c r="H465" s="211"/>
      <c r="I465" s="232"/>
      <c r="J465" s="232"/>
    </row>
    <row r="466" spans="1:10" ht="34.200000000000003" customHeight="1">
      <c r="A466" s="187">
        <v>460</v>
      </c>
      <c r="B466" s="185"/>
      <c r="C466" s="635"/>
      <c r="D466" s="635"/>
      <c r="E466" s="185"/>
      <c r="F466" s="207"/>
      <c r="G466" s="210" t="str">
        <f t="shared" si="7"/>
        <v/>
      </c>
      <c r="H466" s="211"/>
      <c r="I466" s="232"/>
      <c r="J466" s="232"/>
    </row>
    <row r="467" spans="1:10" ht="34.200000000000003" customHeight="1">
      <c r="A467" s="187">
        <v>461</v>
      </c>
      <c r="B467" s="185"/>
      <c r="C467" s="635"/>
      <c r="D467" s="635"/>
      <c r="E467" s="185"/>
      <c r="F467" s="207"/>
      <c r="G467" s="210" t="str">
        <f t="shared" si="7"/>
        <v/>
      </c>
      <c r="H467" s="211"/>
      <c r="I467" s="232"/>
      <c r="J467" s="232"/>
    </row>
    <row r="468" spans="1:10" ht="34.200000000000003" customHeight="1">
      <c r="A468" s="187">
        <v>462</v>
      </c>
      <c r="B468" s="185"/>
      <c r="C468" s="635"/>
      <c r="D468" s="635"/>
      <c r="E468" s="185"/>
      <c r="F468" s="207"/>
      <c r="G468" s="210" t="str">
        <f t="shared" si="7"/>
        <v/>
      </c>
      <c r="H468" s="211"/>
      <c r="I468" s="232"/>
      <c r="J468" s="232"/>
    </row>
    <row r="469" spans="1:10" ht="34.200000000000003" customHeight="1">
      <c r="A469" s="187">
        <v>463</v>
      </c>
      <c r="B469" s="185"/>
      <c r="C469" s="635"/>
      <c r="D469" s="635"/>
      <c r="E469" s="185"/>
      <c r="F469" s="207"/>
      <c r="G469" s="210" t="str">
        <f t="shared" si="7"/>
        <v/>
      </c>
      <c r="H469" s="211"/>
      <c r="I469" s="232"/>
      <c r="J469" s="232"/>
    </row>
    <row r="470" spans="1:10" ht="34.200000000000003" customHeight="1">
      <c r="A470" s="187">
        <v>464</v>
      </c>
      <c r="B470" s="185"/>
      <c r="C470" s="635"/>
      <c r="D470" s="635"/>
      <c r="E470" s="185"/>
      <c r="F470" s="207"/>
      <c r="G470" s="210" t="str">
        <f t="shared" si="7"/>
        <v/>
      </c>
      <c r="H470" s="211"/>
      <c r="I470" s="232"/>
      <c r="J470" s="232"/>
    </row>
    <row r="471" spans="1:10" ht="34.200000000000003" customHeight="1">
      <c r="A471" s="187">
        <v>465</v>
      </c>
      <c r="B471" s="185"/>
      <c r="C471" s="635"/>
      <c r="D471" s="635"/>
      <c r="E471" s="185"/>
      <c r="F471" s="207"/>
      <c r="G471" s="210" t="str">
        <f t="shared" si="7"/>
        <v/>
      </c>
      <c r="H471" s="211"/>
      <c r="I471" s="232"/>
      <c r="J471" s="232"/>
    </row>
    <row r="472" spans="1:10" ht="34.200000000000003" customHeight="1">
      <c r="A472" s="187">
        <v>466</v>
      </c>
      <c r="B472" s="185"/>
      <c r="C472" s="635"/>
      <c r="D472" s="635"/>
      <c r="E472" s="185"/>
      <c r="F472" s="207"/>
      <c r="G472" s="210" t="str">
        <f t="shared" si="7"/>
        <v/>
      </c>
      <c r="H472" s="211"/>
      <c r="I472" s="232"/>
      <c r="J472" s="232"/>
    </row>
    <row r="473" spans="1:10" ht="34.200000000000003" customHeight="1">
      <c r="A473" s="187">
        <v>467</v>
      </c>
      <c r="B473" s="185"/>
      <c r="C473" s="635"/>
      <c r="D473" s="635"/>
      <c r="E473" s="185"/>
      <c r="F473" s="207"/>
      <c r="G473" s="210" t="str">
        <f t="shared" si="7"/>
        <v/>
      </c>
      <c r="H473" s="211"/>
      <c r="I473" s="232"/>
      <c r="J473" s="232"/>
    </row>
    <row r="474" spans="1:10" ht="34.200000000000003" customHeight="1">
      <c r="A474" s="187">
        <v>468</v>
      </c>
      <c r="B474" s="185"/>
      <c r="C474" s="635"/>
      <c r="D474" s="635"/>
      <c r="E474" s="185"/>
      <c r="F474" s="207"/>
      <c r="G474" s="210" t="str">
        <f t="shared" si="7"/>
        <v/>
      </c>
      <c r="H474" s="211"/>
      <c r="I474" s="232"/>
      <c r="J474" s="232"/>
    </row>
    <row r="475" spans="1:10" ht="34.200000000000003" customHeight="1">
      <c r="A475" s="187">
        <v>469</v>
      </c>
      <c r="B475" s="185"/>
      <c r="C475" s="635"/>
      <c r="D475" s="635"/>
      <c r="E475" s="185"/>
      <c r="F475" s="207"/>
      <c r="G475" s="210" t="str">
        <f t="shared" si="7"/>
        <v/>
      </c>
      <c r="H475" s="211"/>
      <c r="I475" s="232"/>
      <c r="J475" s="232"/>
    </row>
    <row r="476" spans="1:10" ht="34.200000000000003" customHeight="1">
      <c r="A476" s="187">
        <v>470</v>
      </c>
      <c r="B476" s="185"/>
      <c r="C476" s="635"/>
      <c r="D476" s="635"/>
      <c r="E476" s="185"/>
      <c r="F476" s="207"/>
      <c r="G476" s="210" t="str">
        <f t="shared" si="7"/>
        <v/>
      </c>
      <c r="H476" s="211"/>
      <c r="I476" s="232"/>
      <c r="J476" s="232"/>
    </row>
    <row r="477" spans="1:10" ht="34.200000000000003" customHeight="1">
      <c r="A477" s="187">
        <v>471</v>
      </c>
      <c r="B477" s="185"/>
      <c r="C477" s="635"/>
      <c r="D477" s="635"/>
      <c r="E477" s="185"/>
      <c r="F477" s="207"/>
      <c r="G477" s="210" t="str">
        <f t="shared" si="7"/>
        <v/>
      </c>
      <c r="H477" s="211"/>
      <c r="I477" s="232"/>
      <c r="J477" s="232"/>
    </row>
    <row r="478" spans="1:10" ht="34.200000000000003" customHeight="1">
      <c r="A478" s="187">
        <v>472</v>
      </c>
      <c r="B478" s="185"/>
      <c r="C478" s="635"/>
      <c r="D478" s="635"/>
      <c r="E478" s="185"/>
      <c r="F478" s="207"/>
      <c r="G478" s="210" t="str">
        <f t="shared" si="7"/>
        <v/>
      </c>
      <c r="H478" s="211"/>
      <c r="I478" s="232"/>
      <c r="J478" s="232"/>
    </row>
    <row r="479" spans="1:10" ht="34.200000000000003" customHeight="1">
      <c r="A479" s="187">
        <v>473</v>
      </c>
      <c r="B479" s="185"/>
      <c r="C479" s="635"/>
      <c r="D479" s="635"/>
      <c r="E479" s="185"/>
      <c r="F479" s="207"/>
      <c r="G479" s="210" t="str">
        <f t="shared" si="7"/>
        <v/>
      </c>
      <c r="H479" s="211"/>
      <c r="I479" s="232"/>
      <c r="J479" s="232"/>
    </row>
    <row r="480" spans="1:10" ht="34.200000000000003" customHeight="1">
      <c r="A480" s="187">
        <v>474</v>
      </c>
      <c r="B480" s="185"/>
      <c r="C480" s="635"/>
      <c r="D480" s="635"/>
      <c r="E480" s="185"/>
      <c r="F480" s="207"/>
      <c r="G480" s="210" t="str">
        <f t="shared" si="7"/>
        <v/>
      </c>
      <c r="H480" s="211"/>
      <c r="I480" s="232"/>
      <c r="J480" s="232"/>
    </row>
    <row r="481" spans="1:10" ht="34.200000000000003" customHeight="1">
      <c r="A481" s="187">
        <v>475</v>
      </c>
      <c r="B481" s="185"/>
      <c r="C481" s="635"/>
      <c r="D481" s="635"/>
      <c r="E481" s="185"/>
      <c r="F481" s="207"/>
      <c r="G481" s="210" t="str">
        <f t="shared" si="7"/>
        <v/>
      </c>
      <c r="H481" s="211"/>
      <c r="I481" s="232"/>
      <c r="J481" s="232"/>
    </row>
    <row r="482" spans="1:10" ht="34.200000000000003" customHeight="1">
      <c r="A482" s="187">
        <v>476</v>
      </c>
      <c r="B482" s="185"/>
      <c r="C482" s="635"/>
      <c r="D482" s="635"/>
      <c r="E482" s="185"/>
      <c r="F482" s="207"/>
      <c r="G482" s="210" t="str">
        <f t="shared" si="7"/>
        <v/>
      </c>
      <c r="H482" s="211"/>
      <c r="I482" s="232"/>
      <c r="J482" s="232"/>
    </row>
    <row r="483" spans="1:10" ht="34.200000000000003" customHeight="1">
      <c r="A483" s="187">
        <v>477</v>
      </c>
      <c r="B483" s="185"/>
      <c r="C483" s="635"/>
      <c r="D483" s="635"/>
      <c r="E483" s="185"/>
      <c r="F483" s="207"/>
      <c r="G483" s="210" t="str">
        <f t="shared" si="7"/>
        <v/>
      </c>
      <c r="H483" s="211"/>
      <c r="I483" s="232"/>
      <c r="J483" s="232"/>
    </row>
    <row r="484" spans="1:10" ht="34.200000000000003" customHeight="1">
      <c r="A484" s="187">
        <v>478</v>
      </c>
      <c r="B484" s="185"/>
      <c r="C484" s="635"/>
      <c r="D484" s="635"/>
      <c r="E484" s="185"/>
      <c r="F484" s="207"/>
      <c r="G484" s="210" t="str">
        <f t="shared" si="7"/>
        <v/>
      </c>
      <c r="H484" s="211"/>
      <c r="I484" s="232"/>
      <c r="J484" s="232"/>
    </row>
    <row r="485" spans="1:10" ht="34.200000000000003" customHeight="1">
      <c r="A485" s="187">
        <v>479</v>
      </c>
      <c r="B485" s="185"/>
      <c r="C485" s="635"/>
      <c r="D485" s="635"/>
      <c r="E485" s="185"/>
      <c r="F485" s="207"/>
      <c r="G485" s="210" t="str">
        <f t="shared" si="7"/>
        <v/>
      </c>
      <c r="H485" s="211"/>
      <c r="I485" s="232"/>
      <c r="J485" s="232"/>
    </row>
    <row r="486" spans="1:10" ht="34.200000000000003" customHeight="1">
      <c r="A486" s="187">
        <v>480</v>
      </c>
      <c r="B486" s="185"/>
      <c r="C486" s="635"/>
      <c r="D486" s="635"/>
      <c r="E486" s="185"/>
      <c r="F486" s="207"/>
      <c r="G486" s="210" t="str">
        <f t="shared" si="7"/>
        <v/>
      </c>
      <c r="H486" s="211"/>
      <c r="I486" s="232"/>
      <c r="J486" s="232"/>
    </row>
    <row r="487" spans="1:10" ht="34.200000000000003" customHeight="1">
      <c r="A487" s="187">
        <v>481</v>
      </c>
      <c r="B487" s="185"/>
      <c r="C487" s="635"/>
      <c r="D487" s="635"/>
      <c r="E487" s="185"/>
      <c r="F487" s="207"/>
      <c r="G487" s="210" t="str">
        <f t="shared" si="7"/>
        <v/>
      </c>
      <c r="H487" s="211"/>
      <c r="I487" s="232"/>
      <c r="J487" s="232"/>
    </row>
    <row r="488" spans="1:10" ht="34.200000000000003" customHeight="1">
      <c r="A488" s="187">
        <v>482</v>
      </c>
      <c r="B488" s="185"/>
      <c r="C488" s="635"/>
      <c r="D488" s="635"/>
      <c r="E488" s="185"/>
      <c r="F488" s="207"/>
      <c r="G488" s="210" t="str">
        <f t="shared" si="7"/>
        <v/>
      </c>
      <c r="H488" s="211"/>
      <c r="I488" s="232"/>
      <c r="J488" s="232"/>
    </row>
    <row r="489" spans="1:10" ht="34.200000000000003" customHeight="1">
      <c r="A489" s="187">
        <v>483</v>
      </c>
      <c r="B489" s="185"/>
      <c r="C489" s="635"/>
      <c r="D489" s="635"/>
      <c r="E489" s="185"/>
      <c r="F489" s="207"/>
      <c r="G489" s="210" t="str">
        <f t="shared" si="7"/>
        <v/>
      </c>
      <c r="H489" s="211"/>
      <c r="I489" s="232"/>
      <c r="J489" s="232"/>
    </row>
    <row r="490" spans="1:10" ht="34.200000000000003" customHeight="1">
      <c r="A490" s="187">
        <v>484</v>
      </c>
      <c r="B490" s="185"/>
      <c r="C490" s="635"/>
      <c r="D490" s="635"/>
      <c r="E490" s="185"/>
      <c r="F490" s="207"/>
      <c r="G490" s="210" t="str">
        <f t="shared" si="7"/>
        <v/>
      </c>
      <c r="H490" s="211"/>
      <c r="I490" s="232"/>
      <c r="J490" s="232"/>
    </row>
    <row r="491" spans="1:10" ht="34.200000000000003" customHeight="1">
      <c r="A491" s="187">
        <v>485</v>
      </c>
      <c r="B491" s="185"/>
      <c r="C491" s="635"/>
      <c r="D491" s="635"/>
      <c r="E491" s="185"/>
      <c r="F491" s="207"/>
      <c r="G491" s="210" t="str">
        <f t="shared" si="7"/>
        <v/>
      </c>
      <c r="H491" s="211"/>
      <c r="I491" s="232"/>
      <c r="J491" s="232"/>
    </row>
    <row r="492" spans="1:10" ht="34.200000000000003" customHeight="1">
      <c r="A492" s="187">
        <v>486</v>
      </c>
      <c r="B492" s="185"/>
      <c r="C492" s="635"/>
      <c r="D492" s="635"/>
      <c r="E492" s="185"/>
      <c r="F492" s="207"/>
      <c r="G492" s="210" t="str">
        <f t="shared" si="7"/>
        <v/>
      </c>
      <c r="H492" s="211"/>
      <c r="I492" s="232"/>
      <c r="J492" s="232"/>
    </row>
    <row r="493" spans="1:10" ht="34.200000000000003" customHeight="1">
      <c r="A493" s="187">
        <v>487</v>
      </c>
      <c r="B493" s="185"/>
      <c r="C493" s="635"/>
      <c r="D493" s="635"/>
      <c r="E493" s="185"/>
      <c r="F493" s="207"/>
      <c r="G493" s="210" t="str">
        <f t="shared" si="7"/>
        <v/>
      </c>
      <c r="H493" s="211"/>
      <c r="I493" s="232"/>
      <c r="J493" s="232"/>
    </row>
    <row r="494" spans="1:10" ht="34.200000000000003" customHeight="1">
      <c r="A494" s="187">
        <v>488</v>
      </c>
      <c r="B494" s="185"/>
      <c r="C494" s="635"/>
      <c r="D494" s="635"/>
      <c r="E494" s="185"/>
      <c r="F494" s="207"/>
      <c r="G494" s="210" t="str">
        <f t="shared" si="7"/>
        <v/>
      </c>
      <c r="H494" s="211"/>
      <c r="I494" s="232"/>
      <c r="J494" s="232"/>
    </row>
    <row r="495" spans="1:10" ht="34.200000000000003" customHeight="1">
      <c r="A495" s="187">
        <v>489</v>
      </c>
      <c r="B495" s="185"/>
      <c r="C495" s="635"/>
      <c r="D495" s="635"/>
      <c r="E495" s="185"/>
      <c r="F495" s="207"/>
      <c r="G495" s="210" t="str">
        <f t="shared" si="7"/>
        <v/>
      </c>
      <c r="H495" s="211"/>
      <c r="I495" s="232"/>
      <c r="J495" s="232"/>
    </row>
    <row r="496" spans="1:10" ht="34.200000000000003" customHeight="1">
      <c r="A496" s="187">
        <v>490</v>
      </c>
      <c r="B496" s="185"/>
      <c r="C496" s="635"/>
      <c r="D496" s="635"/>
      <c r="E496" s="185"/>
      <c r="F496" s="207"/>
      <c r="G496" s="210" t="str">
        <f t="shared" si="7"/>
        <v/>
      </c>
      <c r="H496" s="211"/>
      <c r="I496" s="232"/>
      <c r="J496" s="232"/>
    </row>
    <row r="497" spans="1:10" ht="34.200000000000003" customHeight="1">
      <c r="A497" s="187">
        <v>491</v>
      </c>
      <c r="B497" s="185"/>
      <c r="C497" s="635"/>
      <c r="D497" s="635"/>
      <c r="E497" s="185"/>
      <c r="F497" s="207"/>
      <c r="G497" s="210" t="str">
        <f t="shared" si="7"/>
        <v/>
      </c>
      <c r="H497" s="211"/>
      <c r="I497" s="232"/>
      <c r="J497" s="232"/>
    </row>
    <row r="498" spans="1:10" ht="34.200000000000003" customHeight="1">
      <c r="A498" s="187">
        <v>492</v>
      </c>
      <c r="B498" s="185"/>
      <c r="C498" s="635"/>
      <c r="D498" s="635"/>
      <c r="E498" s="185"/>
      <c r="F498" s="207"/>
      <c r="G498" s="210" t="str">
        <f t="shared" si="7"/>
        <v/>
      </c>
      <c r="H498" s="211"/>
      <c r="I498" s="232"/>
      <c r="J498" s="232"/>
    </row>
    <row r="499" spans="1:10" ht="34.200000000000003" customHeight="1">
      <c r="A499" s="187">
        <v>493</v>
      </c>
      <c r="B499" s="185"/>
      <c r="C499" s="635"/>
      <c r="D499" s="635"/>
      <c r="E499" s="185"/>
      <c r="F499" s="207"/>
      <c r="G499" s="210" t="str">
        <f t="shared" si="7"/>
        <v/>
      </c>
      <c r="H499" s="211"/>
      <c r="I499" s="232"/>
      <c r="J499" s="232"/>
    </row>
    <row r="500" spans="1:10" ht="34.200000000000003" customHeight="1">
      <c r="A500" s="187">
        <v>494</v>
      </c>
      <c r="B500" s="185"/>
      <c r="C500" s="635"/>
      <c r="D500" s="635"/>
      <c r="E500" s="185"/>
      <c r="F500" s="207"/>
      <c r="G500" s="210" t="str">
        <f t="shared" si="7"/>
        <v/>
      </c>
      <c r="H500" s="211"/>
      <c r="I500" s="232"/>
      <c r="J500" s="232"/>
    </row>
    <row r="501" spans="1:10" ht="34.200000000000003" customHeight="1">
      <c r="A501" s="187">
        <v>495</v>
      </c>
      <c r="B501" s="185"/>
      <c r="C501" s="635"/>
      <c r="D501" s="635"/>
      <c r="E501" s="185"/>
      <c r="F501" s="207"/>
      <c r="G501" s="210" t="str">
        <f t="shared" si="7"/>
        <v/>
      </c>
      <c r="H501" s="211"/>
      <c r="I501" s="232"/>
      <c r="J501" s="232"/>
    </row>
    <row r="502" spans="1:10" ht="34.200000000000003" customHeight="1">
      <c r="A502" s="187">
        <v>496</v>
      </c>
      <c r="B502" s="185"/>
      <c r="C502" s="635"/>
      <c r="D502" s="635"/>
      <c r="E502" s="185"/>
      <c r="F502" s="207"/>
      <c r="G502" s="210" t="str">
        <f t="shared" si="7"/>
        <v/>
      </c>
      <c r="H502" s="211"/>
      <c r="I502" s="232"/>
      <c r="J502" s="232"/>
    </row>
    <row r="503" spans="1:10" ht="34.200000000000003" customHeight="1">
      <c r="A503" s="187">
        <v>497</v>
      </c>
      <c r="B503" s="185"/>
      <c r="C503" s="635"/>
      <c r="D503" s="635"/>
      <c r="E503" s="185"/>
      <c r="F503" s="207"/>
      <c r="G503" s="210" t="str">
        <f t="shared" si="7"/>
        <v/>
      </c>
      <c r="H503" s="211"/>
      <c r="I503" s="232"/>
      <c r="J503" s="232"/>
    </row>
    <row r="504" spans="1:10" ht="34.200000000000003" customHeight="1">
      <c r="A504" s="187">
        <v>498</v>
      </c>
      <c r="B504" s="185"/>
      <c r="C504" s="635"/>
      <c r="D504" s="635"/>
      <c r="E504" s="185"/>
      <c r="F504" s="207"/>
      <c r="G504" s="210" t="str">
        <f t="shared" si="7"/>
        <v/>
      </c>
      <c r="H504" s="211"/>
      <c r="I504" s="232"/>
      <c r="J504" s="232"/>
    </row>
    <row r="505" spans="1:10" ht="34.200000000000003" customHeight="1">
      <c r="A505" s="187">
        <v>499</v>
      </c>
      <c r="B505" s="185"/>
      <c r="C505" s="635"/>
      <c r="D505" s="635"/>
      <c r="E505" s="185"/>
      <c r="F505" s="207"/>
      <c r="G505" s="210" t="str">
        <f t="shared" si="7"/>
        <v/>
      </c>
      <c r="H505" s="211"/>
      <c r="I505" s="232"/>
      <c r="J505" s="232"/>
    </row>
    <row r="506" spans="1:10" ht="34.200000000000003" customHeight="1">
      <c r="A506" s="188">
        <v>500</v>
      </c>
      <c r="B506" s="186"/>
      <c r="C506" s="643"/>
      <c r="D506" s="643"/>
      <c r="E506" s="186"/>
      <c r="F506" s="208"/>
      <c r="G506" s="212" t="str">
        <f t="shared" si="7"/>
        <v/>
      </c>
      <c r="H506" s="213"/>
      <c r="I506" s="232"/>
      <c r="J506" s="232"/>
    </row>
    <row r="509" spans="1:10">
      <c r="C509" s="640" t="s">
        <v>233</v>
      </c>
      <c r="D509" s="640"/>
      <c r="E509" s="224">
        <f>SUM(E6:E506)</f>
        <v>0</v>
      </c>
    </row>
  </sheetData>
  <mergeCells count="507">
    <mergeCell ref="E1:H1"/>
    <mergeCell ref="E2:H2"/>
    <mergeCell ref="E3:H3"/>
    <mergeCell ref="C509:D509"/>
    <mergeCell ref="I4:J4"/>
    <mergeCell ref="C501:D501"/>
    <mergeCell ref="C502:D502"/>
    <mergeCell ref="C503:D503"/>
    <mergeCell ref="C504:D504"/>
    <mergeCell ref="C505:D505"/>
    <mergeCell ref="C506:D506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6:D6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5:D5"/>
    <mergeCell ref="C7:D7"/>
    <mergeCell ref="C8:D8"/>
    <mergeCell ref="C9:D9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DB65DA-325C-4B1F-A41E-7EA07F1D59F3}">
          <x14:formula1>
            <xm:f>'※印刷・修正しない（集計シート）'!$C$5:$D$5</xm:f>
          </x14:formula1>
          <xm:sqref>H7:H506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はじめに入力</vt:lpstr>
      <vt:lpstr>様式１ー実績報告書</vt:lpstr>
      <vt:lpstr>様式２ー事業報告書</vt:lpstr>
      <vt:lpstr>様式３ー決算書</vt:lpstr>
      <vt:lpstr>様式４ー交付申請書</vt:lpstr>
      <vt:lpstr>様式５ー交付請求書</vt:lpstr>
      <vt:lpstr>様式６ー事業計画書</vt:lpstr>
      <vt:lpstr>様式７ー予算書</vt:lpstr>
      <vt:lpstr>様式８会員名簿</vt:lpstr>
      <vt:lpstr>様式９ー会員人数・役員一覧表</vt:lpstr>
      <vt:lpstr>※印刷・修正しない（集計シート）</vt:lpstr>
      <vt:lpstr>はじめに入力!Print_Area</vt:lpstr>
      <vt:lpstr>様式１ー実績報告書!Print_Area</vt:lpstr>
      <vt:lpstr>様式２ー事業報告書!Print_Area</vt:lpstr>
      <vt:lpstr>様式３ー決算書!Print_Area</vt:lpstr>
      <vt:lpstr>様式５ー交付請求書!Print_Area</vt:lpstr>
      <vt:lpstr>様式６ー事業計画書!Print_Area</vt:lpstr>
      <vt:lpstr>様式７ー予算書!Print_Area</vt:lpstr>
      <vt:lpstr>様式９ー会員人数・役員一覧表!Print_Area</vt:lpstr>
      <vt:lpstr>様式８会員名簿!Print_Titles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祐佳利</dc:creator>
  <cp:lastModifiedBy>田中　祐佳利</cp:lastModifiedBy>
  <cp:lastPrinted>2024-03-26T02:58:35Z</cp:lastPrinted>
  <dcterms:created xsi:type="dcterms:W3CDTF">2023-07-21T05:21:10Z</dcterms:created>
  <dcterms:modified xsi:type="dcterms:W3CDTF">2025-02-05T05:36:26Z</dcterms:modified>
</cp:coreProperties>
</file>