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GAevtIylkLe+HTcbK7rQ9ECbz/yWrsQHPhgPYzK30IbvWCRMVKc82JsLSII4AK1SMLF+TDgCe6DFxgyocJ9s0w==" workbookSaltValue="jy0GzqXkV7ttDlZHS/P9Kg==" workbookSpinCount="100000" lockStructure="1"/>
  <bookViews>
    <workbookView xWindow="2340" yWindow="-15" windowWidth="14430" windowHeight="9570" tabRatio="861" firstSheet="1" activeTab="1"/>
  </bookViews>
  <sheets>
    <sheet name="入力用" sheetId="38" state="hidden" r:id="rId1"/>
    <sheet name="表紙" sheetId="33" r:id="rId2"/>
    <sheet name="配置予定技術者調書" sheetId="31" r:id="rId3"/>
    <sheet name="施工実績調書(市外)" sheetId="35" state="hidden" r:id="rId4"/>
    <sheet name="加算点申告表" sheetId="39" r:id="rId5"/>
    <sheet name="加算点算出チェックリスト" sheetId="30" r:id="rId6"/>
  </sheets>
  <definedNames>
    <definedName name="_xlnm.Print_Area" localSheetId="5">加算点算出チェックリスト!$A$1:$K$74</definedName>
    <definedName name="_xlnm.Print_Area" localSheetId="4">加算点申告表!$A$1:$L$84</definedName>
    <definedName name="_xlnm.Print_Area" localSheetId="3">'施工実績調書(市外)'!$A$1:$G$23</definedName>
    <definedName name="_xlnm.Print_Area" localSheetId="0">入力用!$A$1:$R$38</definedName>
    <definedName name="_xlnm.Print_Area" localSheetId="2">配置予定技術者調書!$A$1:$AG$63</definedName>
    <definedName name="_xlnm.Print_Area" localSheetId="1">表紙!$B$1:$K$33</definedName>
  </definedNames>
  <calcPr calcId="162913"/>
</workbook>
</file>

<file path=xl/calcChain.xml><?xml version="1.0" encoding="utf-8"?>
<calcChain xmlns="http://schemas.openxmlformats.org/spreadsheetml/2006/main">
  <c r="D47" i="39" l="1"/>
  <c r="D44" i="39"/>
  <c r="D21" i="39"/>
  <c r="D17" i="38" l="1"/>
  <c r="D24" i="38" l="1"/>
  <c r="M23" i="38"/>
  <c r="M22" i="38"/>
  <c r="J22" i="38"/>
  <c r="D21" i="38"/>
  <c r="D18" i="38" l="1"/>
  <c r="J23" i="38" l="1"/>
  <c r="J54" i="39" l="1"/>
  <c r="I54" i="39"/>
  <c r="D39" i="30" l="1"/>
  <c r="H54" i="39"/>
  <c r="H55" i="39" l="1"/>
  <c r="C32" i="39"/>
  <c r="C34" i="39"/>
  <c r="C29" i="39"/>
  <c r="C68" i="39"/>
  <c r="C71" i="39"/>
  <c r="C66" i="39"/>
  <c r="C64" i="39"/>
  <c r="C61" i="39"/>
  <c r="K37" i="39"/>
  <c r="K83" i="39"/>
  <c r="H84" i="39" l="1"/>
  <c r="D9" i="39"/>
  <c r="D71" i="39" l="1"/>
  <c r="C25" i="30" l="1"/>
  <c r="C22" i="30"/>
  <c r="C19" i="30"/>
  <c r="C18" i="30"/>
  <c r="C61" i="30"/>
  <c r="C56" i="30"/>
  <c r="C59" i="30"/>
  <c r="C54" i="30"/>
  <c r="D68" i="39"/>
  <c r="D56" i="30" s="1"/>
  <c r="D66" i="39"/>
  <c r="D54" i="30" s="1"/>
  <c r="C18" i="31" l="1"/>
  <c r="D18" i="30" l="1"/>
  <c r="D8" i="30"/>
  <c r="D16" i="39" l="1"/>
  <c r="D19" i="39"/>
  <c r="C49" i="30"/>
  <c r="C52" i="30"/>
  <c r="C47" i="30"/>
  <c r="C44" i="30"/>
  <c r="C42" i="30"/>
  <c r="H2" i="31" l="1"/>
  <c r="J15" i="38"/>
  <c r="J14" i="38"/>
  <c r="J13" i="38"/>
  <c r="D15" i="38"/>
  <c r="B19" i="33" s="1"/>
  <c r="F15" i="38"/>
  <c r="D13" i="38"/>
  <c r="B4" i="33" s="1"/>
  <c r="D14" i="38"/>
  <c r="B8" i="33" s="1"/>
  <c r="D29" i="38" l="1"/>
  <c r="F65" i="39" s="1"/>
  <c r="D28" i="38"/>
  <c r="F64" i="39" s="1"/>
  <c r="G4" i="39" l="1"/>
  <c r="E4" i="39"/>
  <c r="F33" i="38" l="1"/>
  <c r="E33" i="38"/>
  <c r="E34" i="38" s="1"/>
  <c r="D49" i="30"/>
  <c r="D19" i="30"/>
  <c r="D69" i="30"/>
  <c r="D66" i="30"/>
  <c r="D63" i="30"/>
  <c r="D47" i="30"/>
  <c r="D42" i="30"/>
  <c r="D22" i="30"/>
  <c r="G4" i="30"/>
  <c r="B13" i="35" l="1"/>
  <c r="G33" i="38"/>
  <c r="C83" i="39" s="1"/>
  <c r="F34" i="38"/>
  <c r="G34" i="38" s="1"/>
  <c r="B6" i="31"/>
  <c r="D25" i="30"/>
  <c r="D59" i="30"/>
  <c r="C50" i="31" l="1"/>
  <c r="C34" i="31"/>
  <c r="D26" i="38"/>
  <c r="D52" i="30"/>
  <c r="D72" i="30"/>
  <c r="D44" i="30"/>
  <c r="D36" i="30"/>
  <c r="D28" i="30"/>
  <c r="E4" i="30"/>
  <c r="E3" i="39"/>
  <c r="E3" i="30" s="1"/>
  <c r="E2" i="39"/>
  <c r="E2" i="30" s="1"/>
  <c r="D22" i="38"/>
  <c r="D31" i="30" l="1"/>
  <c r="D16" i="30"/>
  <c r="C74" i="39"/>
  <c r="C63" i="30" s="1"/>
  <c r="C79" i="39"/>
  <c r="C69" i="30" s="1"/>
  <c r="C81" i="39"/>
  <c r="C72" i="30" s="1"/>
  <c r="C76" i="39"/>
  <c r="C66" i="30" s="1"/>
  <c r="D61" i="30"/>
  <c r="D34" i="30"/>
  <c r="D13" i="30"/>
  <c r="C11" i="35" l="1"/>
  <c r="C9" i="35"/>
  <c r="D19" i="38"/>
  <c r="B56" i="31" s="1"/>
  <c r="H4" i="31"/>
  <c r="H3" i="31"/>
  <c r="E29" i="33"/>
  <c r="E28" i="33"/>
  <c r="D11" i="30" l="1"/>
</calcChain>
</file>

<file path=xl/sharedStrings.xml><?xml version="1.0" encoding="utf-8"?>
<sst xmlns="http://schemas.openxmlformats.org/spreadsheetml/2006/main" count="487" uniqueCount="277">
  <si>
    <t>評 価 項 目</t>
  </si>
  <si>
    <t>３件以上</t>
    <phoneticPr fontId="2"/>
  </si>
  <si>
    <t>あり</t>
    <phoneticPr fontId="2"/>
  </si>
  <si>
    <t>Ａ　企業の技術力</t>
    <rPh sb="2" eb="4">
      <t>キギョウ</t>
    </rPh>
    <rPh sb="5" eb="7">
      <t>ギジュツ</t>
    </rPh>
    <rPh sb="7" eb="8">
      <t>リョク</t>
    </rPh>
    <phoneticPr fontId="2"/>
  </si>
  <si>
    <t>①</t>
    <phoneticPr fontId="2"/>
  </si>
  <si>
    <t>①</t>
    <phoneticPr fontId="2"/>
  </si>
  <si>
    <t>②</t>
    <phoneticPr fontId="2"/>
  </si>
  <si>
    <t>２件</t>
    <phoneticPr fontId="2"/>
  </si>
  <si>
    <t>③</t>
    <phoneticPr fontId="2"/>
  </si>
  <si>
    <t>なし</t>
    <phoneticPr fontId="2"/>
  </si>
  <si>
    <t>④</t>
    <phoneticPr fontId="2"/>
  </si>
  <si>
    <t>１件</t>
    <phoneticPr fontId="2"/>
  </si>
  <si>
    <t>０件</t>
    <rPh sb="1" eb="2">
      <t>ケン</t>
    </rPh>
    <phoneticPr fontId="2"/>
  </si>
  <si>
    <t>点≧80</t>
    <phoneticPr fontId="2"/>
  </si>
  <si>
    <t>②</t>
    <phoneticPr fontId="2"/>
  </si>
  <si>
    <t>③</t>
    <phoneticPr fontId="2"/>
  </si>
  <si>
    <t>②</t>
    <phoneticPr fontId="2"/>
  </si>
  <si>
    <t>１件以上</t>
    <rPh sb="2" eb="4">
      <t>イジョウ</t>
    </rPh>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</si>
  <si>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</si>
  <si>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</si>
  <si>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</si>
  <si>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</si>
  <si>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</si>
  <si>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３件以上</t>
    <rPh sb="2" eb="4">
      <t>イジョウ</t>
    </rPh>
    <phoneticPr fontId="2"/>
  </si>
  <si>
    <t>Ｂ　配置予定技術者の能力</t>
  </si>
  <si>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</si>
  <si>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</si>
  <si>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</si>
  <si>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</si>
  <si>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</si>
  <si>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</si>
  <si>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</si>
  <si>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</si>
  <si>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</si>
  <si>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</si>
  <si>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</si>
  <si>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</si>
  <si>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</si>
  <si>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</si>
  <si>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</si>
  <si>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</si>
  <si>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</si>
  <si>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</si>
  <si>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</si>
  <si>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</si>
  <si>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</si>
  <si>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</si>
  <si>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</si>
  <si>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</si>
  <si>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</si>
  <si>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</si>
  <si>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</si>
  <si>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</si>
  <si>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</si>
  <si>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</si>
  <si>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</si>
  <si>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</si>
  <si>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</si>
  <si>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</si>
  <si>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</si>
  <si>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</si>
  <si>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</si>
  <si>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</si>
  <si>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Ｃ　地域精通度・貢献度</t>
    <phoneticPr fontId="2"/>
  </si>
  <si>
    <t>更生保護における就労支援</t>
    <rPh sb="0" eb="2">
      <t>コウセイ</t>
    </rPh>
    <rPh sb="2" eb="4">
      <t>ホゴ</t>
    </rPh>
    <rPh sb="8" eb="10">
      <t>シュウロウ</t>
    </rPh>
    <rPh sb="10" eb="12">
      <t>シエン</t>
    </rPh>
    <phoneticPr fontId="2"/>
  </si>
  <si>
    <t>Ｃ　地域精通度・貢献度</t>
    <rPh sb="2" eb="4">
      <t>チイキ</t>
    </rPh>
    <rPh sb="4" eb="6">
      <t>セイツウ</t>
    </rPh>
    <rPh sb="6" eb="7">
      <t>ド</t>
    </rPh>
    <rPh sb="8" eb="11">
      <t>コウケンド</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</si>
  <si>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</si>
  <si>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</si>
  <si>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</si>
  <si>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工事名とコリンズ登録番号</t>
    <rPh sb="0" eb="2">
      <t>コウジ</t>
    </rPh>
    <rPh sb="8" eb="10">
      <t>トウロク</t>
    </rPh>
    <rPh sb="10" eb="12">
      <t>バンゴウ</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</si>
  <si>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</si>
  <si>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</si>
  <si>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</si>
  <si>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</si>
  <si>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</si>
  <si>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</si>
  <si>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</si>
  <si>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</si>
  <si>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</si>
  <si>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</si>
  <si>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</si>
  <si>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</si>
  <si>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</si>
  <si>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</si>
  <si>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</si>
  <si>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</si>
  <si>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</si>
  <si>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</si>
  <si>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</si>
  <si>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</si>
  <si>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</si>
  <si>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</si>
  <si>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</si>
  <si>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　配置予定技術者は、雇用３ヶ月以上（入札参加申請時）を経過していること。</t>
    <phoneticPr fontId="2"/>
  </si>
  <si>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</si>
  <si>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</si>
  <si>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</si>
  <si>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</si>
  <si>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</si>
  <si>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</si>
  <si>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</si>
  <si>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</si>
  <si>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</si>
  <si>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</si>
  <si>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</si>
  <si>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</si>
  <si>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</si>
  <si>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</si>
  <si>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</si>
  <si>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</si>
  <si>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</si>
  <si>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</si>
  <si>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</si>
  <si>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</si>
  <si>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</si>
  <si>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</si>
  <si>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</si>
  <si>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</si>
  <si>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</si>
  <si>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</si>
  <si>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</si>
  <si>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</si>
  <si>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</si>
  <si>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</si>
  <si>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</si>
  <si>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</si>
  <si>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</si>
  <si>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</si>
  <si>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</si>
  <si>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</si>
  <si>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</si>
  <si>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</si>
  <si>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</si>
  <si>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</si>
  <si>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○○工事</t>
    <rPh sb="2" eb="4">
      <t>コウジ</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</si>
  <si>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</si>
  <si>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</si>
  <si>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</si>
  <si>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</si>
  <si>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</si>
  <si>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</si>
  <si>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</si>
  <si>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加算点小計（満点10）</t>
    <rPh sb="0" eb="1">
      <t>カ</t>
    </rPh>
    <rPh sb="1" eb="2">
      <t>サン</t>
    </rPh>
    <rPh sb="2" eb="3">
      <t>テン</t>
    </rPh>
    <rPh sb="3" eb="5">
      <t>ショウケイ</t>
    </rPh>
    <rPh sb="6" eb="8">
      <t>マンテン</t>
    </rPh>
    <phoneticPr fontId="2"/>
  </si>
  <si>
    <t>配置予定技術者別小計（満点10）</t>
    <rPh sb="0" eb="2">
      <t>ハイチ</t>
    </rPh>
    <rPh sb="2" eb="4">
      <t>ヨテイ</t>
    </rPh>
    <rPh sb="4" eb="7">
      <t>ギジュツシャ</t>
    </rPh>
    <rPh sb="7" eb="8">
      <t>ベツ</t>
    </rPh>
    <rPh sb="8" eb="10">
      <t>ショウケイ</t>
    </rPh>
    <rPh sb="11" eb="13">
      <t>マンテン</t>
    </rPh>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</si>
  <si>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</si>
  <si>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</si>
  <si>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</si>
  <si>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</si>
  <si>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</si>
  <si>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</si>
  <si>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</si>
  <si>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</si>
  <si>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</si>
  <si>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</si>
  <si>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</si>
  <si>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</si>
  <si>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</si>
  <si>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</si>
  <si>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</si>
  <si>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</si>
  <si>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</si>
  <si>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</si>
  <si>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</si>
  <si>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</si>
  <si>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</si>
  <si>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取組が２つ</t>
    <rPh sb="0" eb="2">
      <t>トリクミ</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</si>
  <si>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</si>
  <si>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</si>
  <si>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</si>
  <si>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</si>
  <si>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</si>
  <si>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</si>
  <si>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</si>
  <si>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</si>
  <si>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</si>
  <si>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</si>
  <si>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</si>
  <si>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</si>
  <si>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</si>
  <si>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</si>
  <si>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</si>
  <si>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</si>
  <si>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</si>
  <si>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</si>
  <si>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</si>
  <si>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</si>
  <si>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</si>
  <si>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</si>
  <si>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</si>
  <si>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</si>
  <si>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</si>
  <si>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</si>
  <si>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</si>
  <si>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t>配置予定技術者別加算点</t>
    <rPh sb="0" eb="2">
      <t>ハイチ</t>
    </rPh>
    <rPh sb="2" eb="4">
      <t>ヨテイ</t>
    </rPh>
    <rPh sb="4" eb="7">
      <t>ギジュツシャ</t>
    </rPh>
    <rPh sb="7" eb="8">
      <t>ベツ</t>
    </rPh>
    <rPh sb="8" eb="9">
      <t>カ</t>
    </rPh>
    <rPh sb="9" eb="10">
      <t>サン</t>
    </rPh>
    <rPh sb="10" eb="11">
      <t>テン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</si>
  <si>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</si>
  <si>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</si>
  <si>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</si>
  <si>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</si>
  <si>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</si>
  <si>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</si>
  <si>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</si>
  <si>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</si>
  <si>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</si>
  <si>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</si>
  <si>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</si>
  <si>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</si>
  <si>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</si>
  <si>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</si>
  <si>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</si>
  <si>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</si>
  <si>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</si>
  <si>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</si>
  <si>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</si>
  <si>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9" eb="10">
      <t>レツ</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</si>
  <si>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</si>
  <si>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</si>
  <si>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</si>
  <si>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</si>
  <si>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</si>
  <si>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</si>
  <si>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１級国家資格又は技術士</t>
    <rPh sb="1" eb="2">
      <t>キュウ</t>
    </rPh>
    <rPh sb="2" eb="4">
      <t>コッカ</t>
    </rPh>
    <rPh sb="4" eb="6">
      <t>シカク</t>
    </rPh>
    <rPh sb="6" eb="7">
      <t>マタ</t>
    </rPh>
    <rPh sb="8" eb="10">
      <t>ギジュツ</t>
    </rPh>
    <rPh sb="10" eb="11">
      <t>シ</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</si>
  <si>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</si>
  <si>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</si>
  <si>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</si>
  <si>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</si>
  <si>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</si>
  <si>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</si>
  <si>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80＞点≧70</t>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</si>
  <si>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</si>
  <si>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</si>
  <si>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</si>
  <si>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</si>
  <si>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</si>
  <si>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</si>
  <si>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</si>
  <si>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</si>
  <si>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</si>
  <si>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</si>
  <si>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</si>
  <si>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</si>
  <si>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</si>
  <si>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</si>
  <si>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t>②</t>
    <phoneticPr fontId="2"/>
  </si>
  <si>
    <r>
      <t>↑　Ａ：建築一式・電気・造園の場合、番号修正要</t>
    </r>
    <r>
      <rPr>
        <b/>
        <sz val="18"/>
        <color rgb="FF002060"/>
        <rFont val="Meiryo UI"/>
        <family val="3"/>
        <charset val="128"/>
      </rPr>
      <t>　修正・確認後、84行は非表示に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</si>
  <si>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修正・確認後、85行は非表示に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</si>
  <si>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</si>
  <si>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</si>
  <si>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保有する同工種工事に関する資格</t>
    <rPh sb="0" eb="2">
      <t>ホユウ</t>
    </rPh>
    <phoneticPr fontId="2"/>
  </si>
  <si>
    <t>別記「総合評価に関する事項」の共通事項と合致しているか？</t>
    <rPh sb="0" eb="2">
      <t>ベッキ</t>
    </rPh>
    <rPh sb="3" eb="5">
      <t>ソウゴウ</t>
    </rPh>
    <rPh sb="5" eb="7">
      <t>ヒョウカ</t>
    </rPh>
    <rPh sb="8" eb="9">
      <t>カン</t>
    </rPh>
    <rPh sb="11" eb="13">
      <t>ジコウ</t>
    </rPh>
    <rPh sb="15" eb="17">
      <t>キョウツウ</t>
    </rPh>
    <rPh sb="17" eb="19">
      <t>ジコウ</t>
    </rPh>
    <rPh sb="20" eb="22">
      <t>ガッチ</t>
    </rPh>
    <phoneticPr fontId="2"/>
  </si>
  <si>
    <t>取組あり</t>
    <rPh sb="0" eb="2">
      <t>トリクミ</t>
    </rPh>
    <phoneticPr fontId="2"/>
  </si>
  <si>
    <t>⑤</t>
    <phoneticPr fontId="2"/>
  </si>
  <si>
    <t>※⇧Ｍ、Ｎ列は非表示に！</t>
    <rPh sb="5" eb="6">
      <t>レツ</t>
    </rPh>
    <rPh sb="7" eb="10">
      <t>ヒヒョウジ</t>
    </rPh>
    <phoneticPr fontId="2"/>
  </si>
  <si>
    <t>２件以上</t>
    <rPh sb="2" eb="4">
      <t>イジョウ</t>
    </rPh>
    <phoneticPr fontId="2"/>
  </si>
  <si>
    <t>⑤</t>
    <phoneticPr fontId="2"/>
  </si>
  <si>
    <t>推奨単位以上取得</t>
    <phoneticPr fontId="2"/>
  </si>
  <si>
    <t>推奨単位の1/2以上取得</t>
    <phoneticPr fontId="2"/>
  </si>
  <si>
    <t>上記以外</t>
    <phoneticPr fontId="2"/>
  </si>
  <si>
    <r>
      <t>←</t>
    </r>
    <r>
      <rPr>
        <b/>
        <sz val="14"/>
        <color rgb="FFFF0000"/>
        <rFont val="Meiryo UI"/>
        <family val="3"/>
        <charset val="128"/>
      </rPr>
      <t>建築一式、電気</t>
    </r>
    <r>
      <rPr>
        <sz val="14"/>
        <color rgb="FFFF0000"/>
        <rFont val="Meiryo UI"/>
        <family val="3"/>
        <charset val="128"/>
      </rPr>
      <t>の場合、行を非表示</t>
    </r>
    <rPh sb="1" eb="3">
      <t>ケンチク</t>
    </rPh>
    <rPh sb="3" eb="5">
      <t>イッシキ</t>
    </rPh>
    <rPh sb="6" eb="8">
      <t>デンキ</t>
    </rPh>
    <rPh sb="9" eb="11">
      <t>バアイ</t>
    </rPh>
    <rPh sb="12" eb="13">
      <t>ギョウ</t>
    </rPh>
    <rPh sb="14" eb="17">
      <t>ヒヒョウジ</t>
    </rPh>
    <phoneticPr fontId="2"/>
  </si>
  <si>
    <r>
      <t>↑　Ａ：建築一式・電気・造園の場合、番号修正要</t>
    </r>
    <r>
      <rPr>
        <b/>
        <sz val="18"/>
        <color rgb="FF002060"/>
        <rFont val="Meiryo UI"/>
        <family val="3"/>
        <charset val="128"/>
      </rPr>
      <t>　修正・確認後、76行は非表示に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</si>
  <si>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修正・確認後、77行は非表示に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</si>
  <si>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６０点未満１件につき</t>
    <rPh sb="2" eb="3">
      <t>テン</t>
    </rPh>
    <rPh sb="3" eb="5">
      <t>ミマン</t>
    </rPh>
    <rPh sb="6" eb="7">
      <t>ケン</t>
    </rPh>
    <phoneticPr fontId="2"/>
  </si>
  <si>
    <t>👈土木・建築・水道は7(9)点、電気・管・舗装・造園は6(8)点点。</t>
    <rPh sb="2" eb="4">
      <t>ドボク</t>
    </rPh>
    <rPh sb="5" eb="7">
      <t>ケンチク</t>
    </rPh>
    <rPh sb="8" eb="10">
      <t>スイドウ</t>
    </rPh>
    <rPh sb="15" eb="16">
      <t>テン</t>
    </rPh>
    <rPh sb="17" eb="19">
      <t>デンキ</t>
    </rPh>
    <rPh sb="20" eb="21">
      <t>カン</t>
    </rPh>
    <rPh sb="22" eb="24">
      <t>ホソウ</t>
    </rPh>
    <rPh sb="25" eb="27">
      <t>ゾウエン</t>
    </rPh>
    <rPh sb="32" eb="33">
      <t>テン</t>
    </rPh>
    <rPh sb="33" eb="34">
      <t>テン</t>
    </rPh>
    <phoneticPr fontId="38"/>
  </si>
  <si>
    <t>5件以上</t>
    <phoneticPr fontId="2"/>
  </si>
  <si>
    <t>4件</t>
    <phoneticPr fontId="2"/>
  </si>
  <si>
    <t>3件</t>
    <phoneticPr fontId="2"/>
  </si>
  <si>
    <t>2件</t>
    <phoneticPr fontId="2"/>
  </si>
  <si>
    <t>1件</t>
    <phoneticPr fontId="2"/>
  </si>
  <si>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38"/>
  </si>
  <si>
    <t>過去10年間（平成24年度から令和3年度）の主任（監理）技術者としての施工実績</t>
    <phoneticPr fontId="2"/>
  </si>
  <si>
    <t>ＣＰＤに取り組み、各団体の推奨単位に対する過去2年間の取得割合</t>
    <rPh sb="4" eb="5">
      <t>ト</t>
    </rPh>
    <rPh sb="6" eb="7">
      <t>ク</t>
    </rPh>
    <rPh sb="9" eb="12">
      <t>カクダンタイ</t>
    </rPh>
    <rPh sb="13" eb="15">
      <t>スイショウ</t>
    </rPh>
    <rPh sb="15" eb="17">
      <t>タンイ</t>
    </rPh>
    <rPh sb="18" eb="19">
      <t>タイ</t>
    </rPh>
    <rPh sb="21" eb="23">
      <t>カコ</t>
    </rPh>
    <rPh sb="24" eb="26">
      <t>ネンカン</t>
    </rPh>
    <rPh sb="27" eb="29">
      <t>シュトク</t>
    </rPh>
    <rPh sb="29" eb="31">
      <t>ワリアイ</t>
    </rPh>
    <phoneticPr fontId="2"/>
  </si>
  <si>
    <t>前年度（令和3年度）までの災害に関する協力事業者登録又は協定締結及び前年度（令和3年度）の活動実績</t>
    <rPh sb="0" eb="3">
      <t>ゼンネンド</t>
    </rPh>
    <rPh sb="4" eb="6">
      <t>レイワ</t>
    </rPh>
    <rPh sb="7" eb="9">
      <t>ネンド</t>
    </rPh>
    <rPh sb="26" eb="27">
      <t>マタ</t>
    </rPh>
    <phoneticPr fontId="2"/>
  </si>
  <si>
    <t>前年度（令和3年度）の水道施設緊急修繕協定締結及び前年度（令和3年度）の活動実績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</si>
  <si>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過去2年間（令和2年度から令和3年度まで）に完全週休２日制工事への取組</t>
    <rPh sb="0" eb="2">
      <t>カコ</t>
    </rPh>
    <rPh sb="3" eb="5">
      <t>ネンカン</t>
    </rPh>
    <rPh sb="6" eb="8">
      <t>レイワ</t>
    </rPh>
    <rPh sb="9" eb="11">
      <t>ネンド</t>
    </rPh>
    <rPh sb="13" eb="15">
      <t>レイワ</t>
    </rPh>
    <rPh sb="16" eb="18">
      <t>ネンド</t>
    </rPh>
    <rPh sb="22" eb="24">
      <t>カンゼン</t>
    </rPh>
    <phoneticPr fontId="2"/>
  </si>
  <si>
    <t>👈土木・水道は29(31)点、管・舗装・造園は28(30)点、建築は26(28)、電気は25(27)点。</t>
    <rPh sb="2" eb="4">
      <t>ドボク</t>
    </rPh>
    <rPh sb="5" eb="7">
      <t>スイドウ</t>
    </rPh>
    <rPh sb="14" eb="15">
      <t>テン</t>
    </rPh>
    <rPh sb="16" eb="17">
      <t>カン</t>
    </rPh>
    <rPh sb="18" eb="20">
      <t>ホソウ</t>
    </rPh>
    <rPh sb="21" eb="23">
      <t>ゾウエン</t>
    </rPh>
    <rPh sb="30" eb="31">
      <t>テン</t>
    </rPh>
    <rPh sb="32" eb="34">
      <t>ケンチク</t>
    </rPh>
    <rPh sb="42" eb="44">
      <t>デンキ</t>
    </rPh>
    <rPh sb="51" eb="52">
      <t>テン</t>
    </rPh>
    <phoneticPr fontId="38"/>
  </si>
  <si>
    <t>老朽管布設替工事（藤井町地内その２）</t>
    <rPh sb="0" eb="3">
      <t>ロウキュウカン</t>
    </rPh>
    <rPh sb="3" eb="5">
      <t>フセツ</t>
    </rPh>
    <rPh sb="5" eb="6">
      <t>カ</t>
    </rPh>
    <rPh sb="6" eb="8">
      <t>コウジ</t>
    </rPh>
    <rPh sb="9" eb="14">
      <t>フジイチョウチナイ</t>
    </rPh>
    <phoneticPr fontId="2"/>
  </si>
  <si>
    <t>加算点小計（満点１2）</t>
    <rPh sb="0" eb="1">
      <t>カ</t>
    </rPh>
    <rPh sb="1" eb="2">
      <t>サン</t>
    </rPh>
    <rPh sb="2" eb="3">
      <t>テン</t>
    </rPh>
    <rPh sb="3" eb="5">
      <t>ショウケイ</t>
    </rPh>
    <rPh sb="6" eb="8">
      <t>マンテン</t>
    </rPh>
    <phoneticPr fontId="2"/>
  </si>
  <si>
    <t>加算点合計（満点29）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</si>
</sst>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点&quot;"/>
    <numFmt numFmtId="177" formatCode="0.0&quot;点&quot;"/>
    <numFmt numFmtId="178" formatCode="#,##0_ "/>
    <numFmt numFmtId="179" formatCode="[$-411]ggge&quot;年&quot;m&quot;月&quot;d&quot;日&quot;;@"/>
    <numFmt numFmtId="180" formatCode="###,###,###,###&quot;円&quot;"/>
    <numFmt numFmtId="181"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2"/>
      <color theme="1"/>
      <name val="ＭＳ Ｐゴシック"/>
      <family val="3"/>
      <charset val="128"/>
    </font>
  </fonts>
  <fills count="14">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686">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9" fontId="3" fillId="2" borderId="8" xfId="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0" fontId="6" fillId="0" borderId="0" xfId="3" applyFont="1" applyAlignment="1">
      <alignment horizontal="center" vertical="center"/>
    </xf>
    <xf numFmtId="0" fontId="1" fillId="0" borderId="0" xfId="3" applyFont="1" applyAlignment="1">
      <alignment vertical="center"/>
    </xf>
    <xf numFmtId="0" fontId="3" fillId="0" borderId="0" xfId="3" applyFont="1" applyFill="1" applyBorder="1" applyAlignment="1">
      <alignment vertical="center"/>
    </xf>
    <xf numFmtId="0" fontId="3" fillId="0" borderId="0" xfId="3" applyFont="1" applyAlignment="1">
      <alignment vertical="center"/>
    </xf>
    <xf numFmtId="177" fontId="7" fillId="0" borderId="13" xfId="0" applyNumberFormat="1" applyFont="1" applyFill="1" applyBorder="1" applyAlignment="1">
      <alignment horizontal="center" vertical="center" shrinkToFit="1"/>
    </xf>
    <xf numFmtId="0" fontId="0" fillId="0" borderId="0" xfId="0" applyFont="1" applyFill="1" applyAlignment="1">
      <alignment vertical="center" wrapText="1"/>
    </xf>
    <xf numFmtId="0" fontId="5" fillId="3" borderId="0" xfId="3" applyFont="1" applyFill="1" applyBorder="1" applyAlignment="1" applyProtection="1">
      <alignment horizontal="center" vertical="center"/>
      <protection locked="0"/>
    </xf>
    <xf numFmtId="0" fontId="1" fillId="0" borderId="25" xfId="0" applyFont="1" applyFill="1" applyBorder="1" applyAlignment="1">
      <alignment vertical="center" wrapText="1"/>
    </xf>
    <xf numFmtId="0" fontId="3" fillId="0" borderId="4" xfId="3" applyFont="1" applyFill="1" applyBorder="1" applyAlignment="1">
      <alignment vertical="center"/>
    </xf>
    <xf numFmtId="0" fontId="1" fillId="0" borderId="0" xfId="0" applyFont="1" applyFill="1" applyAlignment="1">
      <alignment vertical="center" wrapText="1"/>
    </xf>
    <xf numFmtId="176" fontId="7" fillId="4" borderId="26" xfId="0" applyNumberFormat="1" applyFont="1" applyFill="1" applyBorder="1" applyAlignment="1" applyProtection="1">
      <alignment horizontal="center" vertical="center" shrinkToFit="1"/>
      <protection locked="0"/>
    </xf>
    <xf numFmtId="176" fontId="7" fillId="4" borderId="11" xfId="0" applyNumberFormat="1" applyFont="1" applyFill="1" applyBorder="1" applyAlignment="1" applyProtection="1">
      <alignment horizontal="center" vertical="center" shrinkToFit="1"/>
      <protection locked="0"/>
    </xf>
    <xf numFmtId="176" fontId="7" fillId="4" borderId="16" xfId="0" applyNumberFormat="1" applyFont="1" applyFill="1" applyBorder="1" applyAlignment="1" applyProtection="1">
      <alignment horizontal="center" vertical="center" shrinkToFit="1"/>
      <protection locked="0"/>
    </xf>
    <xf numFmtId="176" fontId="7" fillId="4" borderId="17" xfId="0" applyNumberFormat="1" applyFont="1" applyFill="1" applyBorder="1" applyAlignment="1" applyProtection="1">
      <alignment horizontal="center" vertical="center" shrinkToFit="1"/>
      <protection locked="0"/>
    </xf>
    <xf numFmtId="176" fontId="7" fillId="4" borderId="42" xfId="0" applyNumberFormat="1" applyFont="1" applyFill="1" applyBorder="1" applyAlignment="1" applyProtection="1">
      <alignment horizontal="center" vertical="center" shrinkToFit="1"/>
      <protection locked="0"/>
    </xf>
    <xf numFmtId="176" fontId="7" fillId="4" borderId="19"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1"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3" applyFont="1" applyFill="1" applyBorder="1" applyAlignment="1" applyProtection="1">
      <alignment vertical="center"/>
    </xf>
    <xf numFmtId="0" fontId="6" fillId="0" borderId="0" xfId="3" applyFont="1" applyFill="1" applyAlignment="1" applyProtection="1">
      <alignment horizontal="center" vertical="center"/>
    </xf>
    <xf numFmtId="0" fontId="1" fillId="0" borderId="0" xfId="3" applyFont="1" applyFill="1" applyAlignment="1" applyProtection="1">
      <alignment vertical="center"/>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0" fontId="13" fillId="0" borderId="0" xfId="0" applyFont="1"/>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wrapText="1"/>
    </xf>
    <xf numFmtId="0" fontId="15" fillId="0" borderId="0" xfId="0" applyFont="1"/>
    <xf numFmtId="0" fontId="21" fillId="0" borderId="0" xfId="0" applyFont="1" applyAlignment="1">
      <alignment horizontal="center" vertical="center"/>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22" fillId="0" borderId="0" xfId="0" applyFont="1" applyFill="1" applyBorder="1" applyAlignment="1">
      <alignment horizontal="left" vertical="center" shrinkToFit="1"/>
    </xf>
    <xf numFmtId="0" fontId="17" fillId="0" borderId="0" xfId="0" applyFont="1" applyBorder="1" applyAlignment="1">
      <alignment horizontal="center" vertical="center" wrapText="1" shrinkToFit="1"/>
    </xf>
    <xf numFmtId="0" fontId="2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3" fillId="0" borderId="22" xfId="0" applyFont="1" applyBorder="1" applyAlignment="1">
      <alignment vertical="center"/>
    </xf>
    <xf numFmtId="0" fontId="18" fillId="0" borderId="22" xfId="0" applyFont="1" applyBorder="1" applyAlignment="1" applyProtection="1">
      <alignment horizontal="left" vertical="top" wrapText="1"/>
      <protection locked="0"/>
    </xf>
    <xf numFmtId="0" fontId="18" fillId="0" borderId="22" xfId="0" applyFont="1" applyBorder="1" applyAlignment="1" applyProtection="1">
      <alignment vertical="center" wrapText="1"/>
      <protection locked="0"/>
    </xf>
    <xf numFmtId="0" fontId="13" fillId="0" borderId="22" xfId="0" applyFont="1" applyBorder="1" applyAlignment="1">
      <alignment vertical="center" wrapText="1"/>
    </xf>
    <xf numFmtId="0" fontId="17" fillId="0" borderId="0" xfId="0" applyFont="1" applyBorder="1" applyAlignment="1">
      <alignment horizontal="center" vertical="center" shrinkToFit="1"/>
    </xf>
    <xf numFmtId="176" fontId="7" fillId="4" borderId="15" xfId="0" applyNumberFormat="1" applyFont="1" applyFill="1" applyBorder="1" applyAlignment="1" applyProtection="1">
      <alignment horizontal="center" vertical="center" shrinkToFit="1"/>
      <protection locked="0"/>
    </xf>
    <xf numFmtId="176" fontId="7" fillId="4" borderId="18" xfId="0" applyNumberFormat="1" applyFont="1" applyFill="1" applyBorder="1" applyAlignment="1" applyProtection="1">
      <alignment horizontal="center" vertical="center" shrinkToFit="1"/>
      <protection locked="0"/>
    </xf>
    <xf numFmtId="0" fontId="13" fillId="0" borderId="20" xfId="0" applyFont="1" applyFill="1" applyBorder="1" applyAlignment="1">
      <alignment vertical="center"/>
    </xf>
    <xf numFmtId="0" fontId="13" fillId="0" borderId="0" xfId="0" applyFont="1" applyFill="1" applyAlignment="1">
      <alignment vertical="center"/>
    </xf>
    <xf numFmtId="0" fontId="13" fillId="9" borderId="0" xfId="0" applyFont="1" applyFill="1" applyAlignment="1" applyProtection="1">
      <alignment vertical="center"/>
    </xf>
    <xf numFmtId="0" fontId="19" fillId="9" borderId="0" xfId="0" applyFont="1" applyFill="1" applyAlignment="1" applyProtection="1">
      <alignment horizontal="left" vertical="center" indent="1"/>
    </xf>
    <xf numFmtId="0" fontId="13" fillId="9" borderId="0" xfId="0" applyFont="1" applyFill="1" applyAlignment="1" applyProtection="1">
      <alignment horizontal="left" vertical="center" indent="2"/>
    </xf>
    <xf numFmtId="0" fontId="13" fillId="9" borderId="0" xfId="0" applyFont="1" applyFill="1" applyBorder="1" applyAlignment="1" applyProtection="1">
      <alignment vertical="center"/>
    </xf>
    <xf numFmtId="0" fontId="19" fillId="9" borderId="0" xfId="0" applyFont="1" applyFill="1" applyAlignment="1" applyProtection="1">
      <alignment vertical="center"/>
    </xf>
    <xf numFmtId="0" fontId="13" fillId="9" borderId="4" xfId="0" applyFont="1" applyFill="1" applyBorder="1" applyAlignment="1" applyProtection="1">
      <alignment horizontal="center" vertical="center" shrinkToFit="1"/>
    </xf>
    <xf numFmtId="0" fontId="13" fillId="9" borderId="1" xfId="0" applyFont="1" applyFill="1" applyBorder="1" applyAlignment="1" applyProtection="1">
      <alignment horizontal="center" vertical="center" shrinkToFit="1"/>
    </xf>
    <xf numFmtId="0" fontId="13" fillId="9" borderId="21" xfId="0" applyFont="1" applyFill="1" applyBorder="1" applyAlignment="1" applyProtection="1">
      <alignment vertical="center"/>
    </xf>
    <xf numFmtId="0" fontId="13" fillId="9" borderId="1" xfId="0" applyFont="1" applyFill="1" applyBorder="1" applyAlignment="1" applyProtection="1">
      <alignment vertical="center"/>
    </xf>
    <xf numFmtId="0" fontId="13" fillId="9" borderId="0" xfId="0" applyFont="1" applyFill="1" applyBorder="1" applyAlignment="1" applyProtection="1">
      <alignment horizontal="left" vertical="center" indent="2"/>
    </xf>
    <xf numFmtId="0" fontId="13" fillId="6" borderId="1" xfId="0" applyFont="1" applyFill="1" applyBorder="1" applyAlignment="1" applyProtection="1">
      <alignment vertical="center"/>
    </xf>
    <xf numFmtId="0" fontId="13" fillId="0" borderId="0" xfId="0" applyFont="1" applyAlignment="1" applyProtection="1">
      <alignment vertical="center"/>
    </xf>
    <xf numFmtId="0" fontId="25" fillId="9" borderId="0" xfId="0" applyFont="1" applyFill="1" applyAlignment="1" applyProtection="1"/>
    <xf numFmtId="0" fontId="25" fillId="9" borderId="0" xfId="0" applyFont="1" applyFill="1" applyAlignment="1" applyProtection="1">
      <alignment vertical="top"/>
    </xf>
    <xf numFmtId="0" fontId="13" fillId="0" borderId="94" xfId="0" applyFont="1" applyBorder="1" applyAlignment="1" applyProtection="1">
      <alignment horizontal="center" vertical="center"/>
    </xf>
    <xf numFmtId="0" fontId="19" fillId="9" borderId="7" xfId="0" applyFont="1" applyFill="1" applyBorder="1" applyAlignment="1" applyProtection="1">
      <alignment horizontal="left" vertical="center" indent="1"/>
    </xf>
    <xf numFmtId="0" fontId="19" fillId="9" borderId="8" xfId="0" applyFont="1" applyFill="1" applyBorder="1" applyAlignment="1" applyProtection="1">
      <alignment horizontal="left" vertical="center" indent="1"/>
    </xf>
    <xf numFmtId="0" fontId="13" fillId="0" borderId="9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9" borderId="28" xfId="0" applyFont="1" applyFill="1" applyBorder="1" applyAlignment="1" applyProtection="1">
      <alignment horizontal="left" vertical="center"/>
    </xf>
    <xf numFmtId="0" fontId="13" fillId="9" borderId="22" xfId="0" applyFont="1" applyFill="1" applyBorder="1" applyAlignment="1" applyProtection="1">
      <alignment horizontal="left" vertical="center" indent="1"/>
    </xf>
    <xf numFmtId="0" fontId="13" fillId="9" borderId="20" xfId="0" applyFont="1" applyFill="1" applyBorder="1" applyAlignment="1" applyProtection="1">
      <alignment horizontal="left" vertical="center" indent="1"/>
    </xf>
    <xf numFmtId="0" fontId="13" fillId="9" borderId="0"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4" xfId="0" applyFont="1" applyFill="1" applyBorder="1" applyAlignment="1" applyProtection="1">
      <alignment vertical="center"/>
    </xf>
    <xf numFmtId="0" fontId="13" fillId="6" borderId="28" xfId="0" applyFont="1" applyFill="1" applyBorder="1" applyAlignment="1" applyProtection="1">
      <alignment vertical="center"/>
    </xf>
    <xf numFmtId="0" fontId="13" fillId="6" borderId="95" xfId="0" applyFont="1" applyFill="1" applyBorder="1" applyAlignment="1" applyProtection="1">
      <alignment vertical="center"/>
    </xf>
    <xf numFmtId="0" fontId="13" fillId="6" borderId="29" xfId="0" applyFont="1" applyFill="1" applyBorder="1" applyAlignment="1" applyProtection="1">
      <alignment vertical="center"/>
    </xf>
    <xf numFmtId="0" fontId="13" fillId="0" borderId="84" xfId="0" applyFont="1" applyBorder="1" applyAlignment="1" applyProtection="1">
      <alignment vertical="center"/>
    </xf>
    <xf numFmtId="0" fontId="13" fillId="0" borderId="83" xfId="0" applyFont="1" applyBorder="1" applyAlignment="1" applyProtection="1">
      <alignment vertical="center"/>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13" fillId="0" borderId="96" xfId="0" applyFont="1" applyFill="1" applyBorder="1" applyAlignment="1" applyProtection="1">
      <alignment vertical="center"/>
    </xf>
    <xf numFmtId="0" fontId="13" fillId="0" borderId="84" xfId="0" applyFont="1" applyFill="1" applyBorder="1" applyAlignment="1" applyProtection="1">
      <alignment vertical="center"/>
    </xf>
    <xf numFmtId="0" fontId="13" fillId="0" borderId="83" xfId="0" applyFont="1" applyFill="1" applyBorder="1" applyAlignment="1" applyProtection="1">
      <alignment vertical="center"/>
    </xf>
    <xf numFmtId="0" fontId="13" fillId="0" borderId="85" xfId="0" applyFont="1" applyFill="1" applyBorder="1" applyAlignment="1" applyProtection="1">
      <alignment vertical="center"/>
    </xf>
    <xf numFmtId="0" fontId="13" fillId="0" borderId="97"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56" xfId="0" applyFont="1" applyBorder="1" applyAlignment="1" applyProtection="1">
      <alignment vertical="center"/>
    </xf>
    <xf numFmtId="0" fontId="13" fillId="0" borderId="98" xfId="0" applyFont="1" applyBorder="1" applyAlignment="1" applyProtection="1">
      <alignment vertical="center"/>
    </xf>
    <xf numFmtId="0" fontId="13" fillId="0" borderId="49" xfId="0" applyFont="1" applyBorder="1" applyAlignment="1" applyProtection="1">
      <alignment vertical="center"/>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0" borderId="104" xfId="0" applyFont="1" applyFill="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0" borderId="104" xfId="0" applyFont="1" applyBorder="1" applyAlignment="1" applyProtection="1">
      <alignment horizontal="center" vertical="center"/>
    </xf>
    <xf numFmtId="0" fontId="19" fillId="3" borderId="28" xfId="0" applyFont="1" applyFill="1" applyBorder="1" applyAlignment="1" applyProtection="1">
      <alignment horizontal="center" vertical="center"/>
      <protection locked="0"/>
    </xf>
    <xf numFmtId="0" fontId="13" fillId="9" borderId="4" xfId="0" applyFont="1" applyFill="1" applyBorder="1" applyAlignment="1" applyProtection="1">
      <alignment horizontal="right" vertical="center"/>
    </xf>
    <xf numFmtId="0" fontId="19" fillId="9" borderId="29" xfId="0" applyFont="1" applyFill="1" applyBorder="1" applyAlignment="1" applyProtection="1">
      <alignment vertical="center"/>
    </xf>
    <xf numFmtId="0" fontId="19" fillId="12"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center"/>
    </xf>
    <xf numFmtId="0" fontId="13" fillId="12" borderId="1" xfId="0" applyFont="1" applyFill="1" applyBorder="1" applyAlignment="1" applyProtection="1">
      <alignment vertical="center"/>
    </xf>
    <xf numFmtId="0" fontId="26" fillId="0" borderId="0" xfId="3" applyFont="1" applyAlignment="1">
      <alignment vertical="center"/>
    </xf>
    <xf numFmtId="0" fontId="14" fillId="3" borderId="0" xfId="0" applyFont="1" applyFill="1" applyAlignment="1">
      <alignment wrapText="1"/>
    </xf>
    <xf numFmtId="0" fontId="27" fillId="0" borderId="0" xfId="0" applyFont="1" applyFill="1" applyAlignment="1">
      <alignment vertical="top" wrapText="1"/>
    </xf>
    <xf numFmtId="0" fontId="28" fillId="0" borderId="0" xfId="0"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vertical="center"/>
    </xf>
    <xf numFmtId="0" fontId="1" fillId="3" borderId="0" xfId="0" applyFont="1" applyFill="1" applyAlignment="1">
      <alignment vertical="center" wrapText="1"/>
    </xf>
    <xf numFmtId="0" fontId="1" fillId="3" borderId="0" xfId="0" applyFont="1" applyFill="1" applyBorder="1" applyAlignment="1">
      <alignment horizontal="left" vertical="top" wrapText="1"/>
    </xf>
    <xf numFmtId="0" fontId="1" fillId="3" borderId="0" xfId="0" applyFont="1" applyFill="1" applyAlignment="1">
      <alignment horizontal="center" vertical="center" shrinkToFit="1"/>
    </xf>
    <xf numFmtId="0" fontId="0" fillId="3" borderId="0" xfId="0" applyFont="1" applyFill="1" applyAlignment="1">
      <alignment vertical="center" wrapText="1"/>
    </xf>
    <xf numFmtId="0" fontId="3" fillId="7" borderId="96" xfId="0" applyNumberFormat="1" applyFont="1" applyFill="1" applyBorder="1" applyAlignment="1">
      <alignment horizontal="center" vertical="center" wrapText="1"/>
    </xf>
    <xf numFmtId="0" fontId="3" fillId="7" borderId="98" xfId="0" applyNumberFormat="1" applyFont="1" applyFill="1" applyBorder="1" applyAlignment="1">
      <alignment horizontal="center" vertical="center" wrapText="1"/>
    </xf>
    <xf numFmtId="0" fontId="0" fillId="0" borderId="96" xfId="0" applyFont="1" applyFill="1" applyBorder="1" applyAlignment="1">
      <alignment vertical="center" wrapText="1"/>
    </xf>
    <xf numFmtId="0" fontId="3" fillId="0" borderId="96" xfId="0" applyNumberFormat="1" applyFont="1" applyFill="1" applyBorder="1" applyAlignment="1">
      <alignment horizontal="center" vertical="center" wrapText="1" shrinkToFit="1"/>
    </xf>
    <xf numFmtId="0" fontId="0" fillId="0" borderId="97" xfId="0" applyFont="1" applyFill="1" applyBorder="1" applyAlignment="1">
      <alignment vertical="center" wrapText="1"/>
    </xf>
    <xf numFmtId="0" fontId="3" fillId="0" borderId="97" xfId="0" applyNumberFormat="1" applyFont="1" applyFill="1" applyBorder="1" applyAlignment="1">
      <alignment horizontal="center" vertical="center" shrinkToFit="1"/>
    </xf>
    <xf numFmtId="0" fontId="0" fillId="0" borderId="98" xfId="0" applyFont="1" applyFill="1" applyBorder="1" applyAlignment="1">
      <alignment vertical="center" wrapText="1"/>
    </xf>
    <xf numFmtId="0" fontId="3" fillId="0" borderId="98" xfId="0" applyNumberFormat="1" applyFont="1" applyFill="1" applyBorder="1" applyAlignment="1">
      <alignment horizontal="center" vertical="center" shrinkToFit="1"/>
    </xf>
    <xf numFmtId="0" fontId="3" fillId="7" borderId="96" xfId="0" applyNumberFormat="1" applyFont="1" applyFill="1" applyBorder="1" applyAlignment="1">
      <alignment horizontal="center" vertical="center" shrinkToFit="1"/>
    </xf>
    <xf numFmtId="0" fontId="3" fillId="7" borderId="98" xfId="0" applyNumberFormat="1" applyFont="1" applyFill="1" applyBorder="1" applyAlignment="1">
      <alignment horizontal="center" vertical="center" shrinkToFit="1"/>
    </xf>
    <xf numFmtId="0" fontId="3" fillId="7" borderId="97" xfId="0" applyNumberFormat="1" applyFont="1" applyFill="1" applyBorder="1" applyAlignment="1">
      <alignment horizontal="center" vertical="center" shrinkToFit="1"/>
    </xf>
    <xf numFmtId="0" fontId="0" fillId="7" borderId="96" xfId="0" applyFont="1" applyFill="1" applyBorder="1" applyAlignment="1">
      <alignment vertical="center" wrapText="1"/>
    </xf>
    <xf numFmtId="0" fontId="0" fillId="7" borderId="97" xfId="0" applyFont="1" applyFill="1" applyBorder="1" applyAlignment="1">
      <alignment vertical="center" wrapText="1"/>
    </xf>
    <xf numFmtId="0" fontId="0" fillId="7" borderId="98" xfId="0" applyFont="1" applyFill="1" applyBorder="1" applyAlignment="1">
      <alignment vertical="center" wrapText="1"/>
    </xf>
    <xf numFmtId="0" fontId="3" fillId="0" borderId="96" xfId="0" applyNumberFormat="1" applyFont="1" applyFill="1" applyBorder="1" applyAlignment="1">
      <alignment horizontal="center" vertical="center" shrinkToFit="1"/>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176" fontId="3" fillId="6" borderId="1" xfId="0" applyNumberFormat="1" applyFont="1" applyFill="1" applyBorder="1" applyAlignment="1">
      <alignment horizontal="center" vertical="center" shrinkToFit="1"/>
    </xf>
    <xf numFmtId="176" fontId="3" fillId="6" borderId="4" xfId="0" applyNumberFormat="1" applyFont="1" applyFill="1" applyBorder="1" applyAlignment="1">
      <alignment horizontal="center" vertical="center" shrinkToFit="1"/>
    </xf>
    <xf numFmtId="0" fontId="3" fillId="3" borderId="4" xfId="0" applyFont="1" applyFill="1" applyBorder="1" applyAlignment="1">
      <alignment horizontal="left" vertical="center" indent="1"/>
    </xf>
    <xf numFmtId="49" fontId="3" fillId="3" borderId="14" xfId="0" applyNumberFormat="1" applyFont="1" applyFill="1" applyBorder="1" applyAlignment="1" applyProtection="1">
      <alignment horizontal="left" vertical="center" indent="1"/>
      <protection locked="0"/>
    </xf>
    <xf numFmtId="0" fontId="3" fillId="6" borderId="1" xfId="0" applyFont="1" applyFill="1" applyBorder="1" applyAlignment="1">
      <alignment horizontal="left" vertical="center" wrapText="1" indent="1"/>
    </xf>
    <xf numFmtId="0" fontId="13" fillId="9" borderId="0" xfId="0" applyFont="1" applyFill="1" applyAlignment="1">
      <alignment vertical="center"/>
    </xf>
    <xf numFmtId="0" fontId="13" fillId="9" borderId="0" xfId="0" applyFont="1" applyFill="1" applyAlignment="1">
      <alignment horizontal="left" vertical="center" indent="2"/>
    </xf>
    <xf numFmtId="0" fontId="13" fillId="6" borderId="4" xfId="0" applyFont="1" applyFill="1" applyBorder="1" applyAlignment="1">
      <alignment vertical="center"/>
    </xf>
    <xf numFmtId="0" fontId="13" fillId="6" borderId="28" xfId="0" applyFont="1" applyFill="1" applyBorder="1" applyAlignment="1">
      <alignment vertical="center"/>
    </xf>
    <xf numFmtId="0" fontId="13" fillId="0" borderId="1" xfId="0" applyFont="1" applyBorder="1" applyAlignment="1">
      <alignment vertical="center"/>
    </xf>
    <xf numFmtId="0" fontId="13" fillId="9" borderId="0" xfId="0" applyFont="1" applyFill="1" applyAlignment="1">
      <alignment horizontal="left" vertical="top" indent="2"/>
    </xf>
    <xf numFmtId="0" fontId="4" fillId="3" borderId="0" xfId="3" applyFont="1" applyFill="1" applyBorder="1" applyAlignment="1" applyProtection="1">
      <alignment vertical="center"/>
    </xf>
    <xf numFmtId="0" fontId="5" fillId="3" borderId="0" xfId="3" applyFont="1" applyFill="1" applyBorder="1" applyAlignment="1" applyProtection="1">
      <alignment horizontal="center" vertical="center"/>
    </xf>
    <xf numFmtId="0" fontId="6" fillId="3" borderId="0" xfId="3" applyFont="1" applyFill="1" applyAlignment="1" applyProtection="1">
      <alignment horizontal="center" vertical="center"/>
    </xf>
    <xf numFmtId="0" fontId="3" fillId="3" borderId="0" xfId="3" applyFont="1" applyFill="1" applyProtection="1">
      <alignment vertical="center"/>
    </xf>
    <xf numFmtId="0" fontId="3" fillId="3" borderId="0" xfId="3" applyFont="1" applyFill="1" applyBorder="1" applyAlignment="1" applyProtection="1">
      <alignment vertical="center"/>
    </xf>
    <xf numFmtId="0" fontId="6" fillId="3" borderId="0" xfId="3" applyFont="1" applyFill="1" applyAlignment="1">
      <alignment horizontal="center" vertical="center"/>
    </xf>
    <xf numFmtId="0" fontId="3" fillId="3" borderId="0" xfId="3" applyFont="1" applyFill="1" applyBorder="1" applyAlignment="1">
      <alignment vertical="center"/>
    </xf>
    <xf numFmtId="0" fontId="3" fillId="3" borderId="0" xfId="3" applyFont="1" applyFill="1" applyAlignment="1">
      <alignment vertical="center"/>
    </xf>
    <xf numFmtId="0" fontId="1" fillId="3" borderId="0" xfId="3" applyFont="1" applyFill="1" applyAlignment="1">
      <alignment vertical="center"/>
    </xf>
    <xf numFmtId="0" fontId="4" fillId="3" borderId="0" xfId="3" applyFont="1" applyFill="1" applyBorder="1" applyAlignment="1">
      <alignment vertical="center"/>
    </xf>
    <xf numFmtId="0" fontId="3" fillId="3" borderId="30" xfId="3" applyFont="1" applyFill="1" applyBorder="1" applyAlignment="1">
      <alignment vertical="center"/>
    </xf>
    <xf numFmtId="0" fontId="3" fillId="3" borderId="31" xfId="3" applyFont="1" applyFill="1" applyBorder="1" applyAlignment="1">
      <alignment vertical="center"/>
    </xf>
    <xf numFmtId="0" fontId="3" fillId="3" borderId="20" xfId="3" applyFont="1" applyFill="1" applyBorder="1" applyAlignment="1">
      <alignment vertical="center"/>
    </xf>
    <xf numFmtId="0" fontId="3" fillId="3" borderId="21" xfId="3" applyFont="1" applyFill="1" applyBorder="1" applyAlignment="1">
      <alignment vertical="center"/>
    </xf>
    <xf numFmtId="0" fontId="3" fillId="3" borderId="7" xfId="3" applyFont="1" applyFill="1" applyBorder="1" applyAlignment="1">
      <alignment vertical="center"/>
    </xf>
    <xf numFmtId="0" fontId="3" fillId="3" borderId="32" xfId="3" applyFont="1" applyFill="1" applyBorder="1" applyAlignment="1">
      <alignment vertical="center"/>
    </xf>
    <xf numFmtId="0" fontId="3" fillId="3" borderId="0" xfId="3" applyNumberFormat="1" applyFont="1" applyFill="1">
      <alignment vertical="center"/>
    </xf>
    <xf numFmtId="0" fontId="12" fillId="3" borderId="0" xfId="3" applyFont="1" applyFill="1" applyAlignment="1">
      <alignment vertical="center"/>
    </xf>
    <xf numFmtId="0" fontId="3" fillId="3" borderId="0" xfId="3" applyFont="1" applyFill="1">
      <alignment vertical="center"/>
    </xf>
    <xf numFmtId="0" fontId="3" fillId="3" borderId="4" xfId="3" applyFont="1" applyFill="1" applyBorder="1" applyAlignment="1">
      <alignment vertical="center"/>
    </xf>
    <xf numFmtId="0" fontId="3" fillId="3" borderId="28" xfId="3" applyFont="1" applyFill="1" applyBorder="1" applyAlignment="1">
      <alignment vertical="center"/>
    </xf>
    <xf numFmtId="0" fontId="3" fillId="3" borderId="29" xfId="3" applyFont="1" applyFill="1" applyBorder="1" applyAlignment="1">
      <alignment vertical="center"/>
    </xf>
    <xf numFmtId="0" fontId="31" fillId="0" borderId="0" xfId="0" applyFont="1" applyFill="1" applyAlignment="1">
      <alignment vertical="center" wrapText="1"/>
    </xf>
    <xf numFmtId="0" fontId="13" fillId="13"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105" xfId="0" applyFont="1" applyBorder="1" applyAlignment="1" applyProtection="1">
      <alignment horizontal="center" vertical="center"/>
    </xf>
    <xf numFmtId="0" fontId="24" fillId="9" borderId="0" xfId="0" applyFont="1" applyFill="1" applyAlignment="1" applyProtection="1">
      <alignment vertical="center"/>
    </xf>
    <xf numFmtId="0" fontId="25" fillId="0" borderId="0" xfId="0" applyFont="1"/>
    <xf numFmtId="0" fontId="25" fillId="0" borderId="0" xfId="0" applyFont="1" applyAlignment="1">
      <alignment vertical="top"/>
    </xf>
    <xf numFmtId="0" fontId="30" fillId="0" borderId="0" xfId="0" applyFont="1" applyAlignment="1">
      <alignment horizontal="center"/>
    </xf>
    <xf numFmtId="0" fontId="13" fillId="0" borderId="28" xfId="0" applyFont="1" applyBorder="1" applyAlignment="1" applyProtection="1">
      <alignment vertical="center"/>
    </xf>
    <xf numFmtId="0" fontId="13" fillId="6" borderId="106" xfId="0" applyFont="1" applyFill="1" applyBorder="1" applyAlignment="1" applyProtection="1">
      <alignment horizontal="center" vertical="center"/>
    </xf>
    <xf numFmtId="0" fontId="13" fillId="0" borderId="107" xfId="0" applyFont="1" applyBorder="1" applyAlignment="1" applyProtection="1">
      <alignment horizontal="center" vertical="center"/>
    </xf>
    <xf numFmtId="0" fontId="13" fillId="0" borderId="108" xfId="0" applyFont="1" applyBorder="1" applyAlignment="1" applyProtection="1">
      <alignment horizontal="center" vertical="center"/>
    </xf>
    <xf numFmtId="0" fontId="13" fillId="6" borderId="109"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3" fontId="13" fillId="0" borderId="110" xfId="0" quotePrefix="1" applyNumberFormat="1" applyFont="1" applyBorder="1" applyAlignment="1" applyProtection="1">
      <alignment horizontal="center" vertical="center"/>
    </xf>
    <xf numFmtId="0" fontId="13" fillId="0" borderId="111" xfId="0" applyFont="1" applyBorder="1" applyAlignment="1" applyProtection="1">
      <alignment horizontal="center" vertical="center"/>
    </xf>
    <xf numFmtId="3" fontId="13" fillId="0" borderId="27" xfId="0" quotePrefix="1" applyNumberFormat="1" applyFont="1" applyBorder="1" applyAlignment="1" applyProtection="1">
      <alignment horizontal="left" vertical="center"/>
    </xf>
    <xf numFmtId="0" fontId="13" fillId="0" borderId="112" xfId="0" applyFont="1" applyBorder="1" applyAlignment="1" applyProtection="1">
      <alignment horizontal="center" vertical="center"/>
    </xf>
    <xf numFmtId="0" fontId="13" fillId="6" borderId="113" xfId="0" applyFont="1" applyFill="1" applyBorder="1" applyAlignment="1" applyProtection="1">
      <alignment horizontal="center" vertical="center"/>
    </xf>
    <xf numFmtId="0" fontId="13" fillId="0" borderId="117"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6" borderId="64" xfId="0" applyFont="1" applyFill="1" applyBorder="1" applyAlignment="1" applyProtection="1">
      <alignment vertical="center"/>
    </xf>
    <xf numFmtId="0" fontId="13" fillId="6" borderId="114" xfId="0" applyFont="1" applyFill="1" applyBorder="1" applyAlignment="1" applyProtection="1">
      <alignment vertical="center"/>
    </xf>
    <xf numFmtId="0" fontId="13" fillId="6" borderId="118" xfId="0" applyFont="1" applyFill="1" applyBorder="1" applyAlignment="1" applyProtection="1">
      <alignment horizontal="center" vertical="center"/>
    </xf>
    <xf numFmtId="0" fontId="13" fillId="0" borderId="59" xfId="0" applyFont="1" applyBorder="1" applyAlignment="1" applyProtection="1">
      <alignment vertical="center"/>
    </xf>
    <xf numFmtId="0" fontId="13" fillId="0" borderId="4" xfId="0" applyFont="1" applyBorder="1" applyAlignment="1" applyProtection="1">
      <alignment horizontal="center" vertical="center"/>
    </xf>
    <xf numFmtId="0" fontId="13" fillId="6" borderId="63" xfId="0" applyFont="1" applyFill="1" applyBorder="1" applyAlignment="1" applyProtection="1">
      <alignment horizontal="center" vertical="center"/>
    </xf>
    <xf numFmtId="0" fontId="13" fillId="6" borderId="115" xfId="0" applyFont="1" applyFill="1" applyBorder="1" applyAlignment="1" applyProtection="1">
      <alignment horizontal="center" vertical="center" shrinkToFit="1"/>
    </xf>
    <xf numFmtId="0" fontId="13" fillId="6" borderId="116" xfId="0" applyFont="1" applyFill="1" applyBorder="1" applyAlignment="1" applyProtection="1">
      <alignment horizontal="center" vertical="center" shrinkToFit="1"/>
    </xf>
    <xf numFmtId="3" fontId="13" fillId="0" borderId="1" xfId="0" quotePrefix="1" applyNumberFormat="1" applyFont="1" applyBorder="1" applyAlignment="1" applyProtection="1">
      <alignment horizontal="center" vertical="center"/>
    </xf>
    <xf numFmtId="0" fontId="32" fillId="0" borderId="0" xfId="0" applyFont="1" applyAlignment="1">
      <alignment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3" fillId="0" borderId="0" xfId="0" applyFont="1"/>
    <xf numFmtId="0" fontId="1" fillId="3" borderId="28" xfId="0" applyFont="1" applyFill="1" applyBorder="1" applyAlignment="1">
      <alignment vertical="center" wrapText="1"/>
    </xf>
    <xf numFmtId="0" fontId="1" fillId="3" borderId="28" xfId="0" applyFont="1" applyFill="1" applyBorder="1" applyAlignment="1">
      <alignment horizontal="center" vertical="center" shrinkToFit="1"/>
    </xf>
    <xf numFmtId="0" fontId="1" fillId="3" borderId="59" xfId="0" applyFont="1" applyFill="1" applyBorder="1" applyAlignment="1">
      <alignment horizontal="center" vertical="center" shrinkToFit="1"/>
    </xf>
    <xf numFmtId="0" fontId="3" fillId="3" borderId="28"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6" borderId="6"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indent="1"/>
    </xf>
    <xf numFmtId="0" fontId="32" fillId="0" borderId="0" xfId="0" applyFont="1" applyFill="1" applyAlignment="1">
      <alignment vertical="center"/>
    </xf>
    <xf numFmtId="0" fontId="34" fillId="9" borderId="0" xfId="0" applyFont="1" applyFill="1" applyAlignment="1" applyProtection="1"/>
    <xf numFmtId="0" fontId="35" fillId="9" borderId="0" xfId="0" applyFont="1" applyFill="1" applyAlignment="1" applyProtection="1"/>
    <xf numFmtId="0" fontId="35" fillId="9" borderId="0" xfId="0" applyFont="1" applyFill="1" applyAlignment="1" applyProtection="1">
      <alignment vertical="center"/>
    </xf>
    <xf numFmtId="0" fontId="34" fillId="9" borderId="0" xfId="0" applyFont="1" applyFill="1" applyAlignment="1" applyProtection="1">
      <alignment vertical="top"/>
    </xf>
    <xf numFmtId="0" fontId="33" fillId="0" borderId="0" xfId="0" applyFont="1" applyAlignment="1">
      <alignment vertical="top"/>
    </xf>
    <xf numFmtId="0" fontId="0" fillId="7" borderId="96" xfId="0" applyFont="1" applyFill="1" applyBorder="1" applyAlignment="1">
      <alignment horizontal="left" vertical="center" wrapText="1"/>
    </xf>
    <xf numFmtId="0" fontId="0" fillId="7" borderId="98" xfId="0" applyFont="1" applyFill="1" applyBorder="1" applyAlignment="1">
      <alignment horizontal="left" vertical="center" wrapText="1"/>
    </xf>
    <xf numFmtId="0" fontId="37" fillId="0" borderId="0" xfId="0" applyFont="1"/>
    <xf numFmtId="0" fontId="3" fillId="0" borderId="98" xfId="0" applyNumberFormat="1" applyFont="1" applyFill="1" applyBorder="1" applyAlignment="1">
      <alignment horizontal="center" vertical="center" shrinkToFit="1"/>
    </xf>
    <xf numFmtId="176" fontId="7" fillId="4" borderId="27" xfId="0"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176" fontId="7" fillId="2" borderId="129" xfId="0" applyNumberFormat="1" applyFont="1" applyFill="1" applyBorder="1" applyAlignment="1">
      <alignment horizontal="center" vertical="center" shrinkToFit="1"/>
    </xf>
    <xf numFmtId="177" fontId="6" fillId="0" borderId="20" xfId="0" applyNumberFormat="1" applyFont="1" applyFill="1" applyBorder="1" applyAlignment="1">
      <alignment horizontal="center" vertical="center" shrinkToFit="1"/>
    </xf>
    <xf numFmtId="177" fontId="6" fillId="0" borderId="130" xfId="0" applyNumberFormat="1"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13" fillId="13" borderId="4" xfId="0" applyFont="1" applyFill="1" applyBorder="1" applyAlignment="1" applyProtection="1">
      <alignment horizontal="left" vertical="center" indent="1"/>
    </xf>
    <xf numFmtId="0" fontId="13" fillId="13" borderId="28" xfId="0" applyFont="1" applyFill="1" applyBorder="1" applyAlignment="1" applyProtection="1">
      <alignment horizontal="left" vertical="center" indent="1"/>
    </xf>
    <xf numFmtId="0" fontId="13" fillId="13" borderId="29"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shrinkToFit="1"/>
    </xf>
    <xf numFmtId="0" fontId="19" fillId="9" borderId="29" xfId="0" applyFont="1" applyFill="1" applyBorder="1" applyAlignment="1" applyProtection="1">
      <alignment horizontal="center" vertical="center" shrinkToFit="1"/>
    </xf>
    <xf numFmtId="0" fontId="13" fillId="13" borderId="30" xfId="0" applyFont="1" applyFill="1" applyBorder="1" applyAlignment="1" applyProtection="1">
      <alignment horizontal="left" vertical="center" indent="1"/>
    </xf>
    <xf numFmtId="0" fontId="13" fillId="13" borderId="31"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3" fillId="0" borderId="102" xfId="0" applyFont="1" applyBorder="1" applyAlignment="1" applyProtection="1">
      <alignment horizontal="center" vertical="center"/>
    </xf>
    <xf numFmtId="0" fontId="13" fillId="0" borderId="103" xfId="0" applyFont="1" applyBorder="1" applyAlignment="1" applyProtection="1">
      <alignment horizontal="center" vertical="center"/>
    </xf>
    <xf numFmtId="0" fontId="13" fillId="10" borderId="102" xfId="0" applyFont="1" applyFill="1" applyBorder="1" applyAlignment="1" applyProtection="1">
      <alignment horizontal="center" vertical="center"/>
    </xf>
    <xf numFmtId="0" fontId="13" fillId="10" borderId="103" xfId="0" applyFont="1" applyFill="1" applyBorder="1" applyAlignment="1" applyProtection="1">
      <alignment horizontal="center" vertical="center"/>
    </xf>
    <xf numFmtId="0" fontId="13" fillId="3" borderId="95" xfId="0" applyFont="1" applyFill="1" applyBorder="1" applyAlignment="1" applyProtection="1">
      <alignment horizontal="left" vertical="center"/>
    </xf>
    <xf numFmtId="0" fontId="13" fillId="3" borderId="28"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13" fillId="13" borderId="4" xfId="0" applyFont="1" applyFill="1" applyBorder="1" applyAlignment="1" applyProtection="1">
      <alignment horizontal="left" vertical="center" indent="1" shrinkToFit="1"/>
    </xf>
    <xf numFmtId="0" fontId="13" fillId="13" borderId="28" xfId="0" applyFont="1" applyFill="1" applyBorder="1" applyAlignment="1" applyProtection="1">
      <alignment horizontal="left" vertical="center" indent="1" shrinkToFit="1"/>
    </xf>
    <xf numFmtId="0" fontId="13" fillId="13" borderId="29" xfId="0" applyFont="1" applyFill="1" applyBorder="1" applyAlignment="1" applyProtection="1">
      <alignment horizontal="left" vertical="center" indent="1" shrinkToFit="1"/>
    </xf>
    <xf numFmtId="0" fontId="19" fillId="9" borderId="30" xfId="0" applyFont="1" applyFill="1" applyBorder="1" applyAlignment="1" applyProtection="1">
      <alignment horizontal="center" vertical="center" shrinkToFit="1"/>
    </xf>
    <xf numFmtId="0" fontId="19" fillId="9" borderId="31" xfId="0" applyFont="1" applyFill="1" applyBorder="1" applyAlignment="1" applyProtection="1">
      <alignment horizontal="center" vertical="center" shrinkToFit="1"/>
    </xf>
    <xf numFmtId="0" fontId="19" fillId="9" borderId="7" xfId="0" applyFont="1" applyFill="1" applyBorder="1" applyAlignment="1" applyProtection="1">
      <alignment horizontal="center" vertical="center" shrinkToFit="1"/>
    </xf>
    <xf numFmtId="0" fontId="19" fillId="9" borderId="32" xfId="0" applyFont="1" applyFill="1" applyBorder="1" applyAlignment="1" applyProtection="1">
      <alignment horizontal="center" vertical="center" shrinkToFit="1"/>
    </xf>
    <xf numFmtId="0" fontId="19" fillId="12" borderId="4"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29"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xf>
    <xf numFmtId="0" fontId="19" fillId="3" borderId="1" xfId="0" applyFont="1" applyFill="1" applyBorder="1" applyAlignment="1" applyProtection="1">
      <alignment horizontal="left" vertical="center" indent="1"/>
      <protection locked="0"/>
    </xf>
    <xf numFmtId="178" fontId="13" fillId="13" borderId="4" xfId="0" applyNumberFormat="1" applyFont="1" applyFill="1" applyBorder="1" applyAlignment="1" applyProtection="1">
      <alignment horizontal="center" vertical="center"/>
    </xf>
    <xf numFmtId="178" fontId="13" fillId="13" borderId="29" xfId="0" applyNumberFormat="1" applyFont="1" applyFill="1" applyBorder="1" applyAlignment="1" applyProtection="1">
      <alignment horizontal="center" vertical="center"/>
    </xf>
    <xf numFmtId="0" fontId="19" fillId="3" borderId="30" xfId="0" applyFont="1" applyFill="1" applyBorder="1" applyAlignment="1" applyProtection="1">
      <alignment horizontal="left" vertical="center" wrapText="1"/>
      <protection locked="0"/>
    </xf>
    <xf numFmtId="0" fontId="19" fillId="3" borderId="22"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2" xfId="0" applyFont="1" applyFill="1" applyBorder="1" applyAlignment="1" applyProtection="1">
      <alignment horizontal="left" vertical="center" wrapText="1"/>
      <protection locked="0"/>
    </xf>
    <xf numFmtId="0" fontId="19" fillId="9" borderId="30"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33" fillId="0" borderId="0" xfId="0" applyFont="1" applyAlignment="1">
      <alignment horizontal="center" vertical="center" textRotation="255"/>
    </xf>
    <xf numFmtId="0" fontId="14" fillId="3" borderId="0" xfId="0" applyNumberFormat="1" applyFont="1" applyFill="1" applyAlignment="1">
      <alignment horizontal="left" vertical="top" wrapText="1"/>
    </xf>
    <xf numFmtId="49" fontId="13" fillId="13" borderId="28" xfId="0" applyNumberFormat="1" applyFont="1" applyFill="1" applyBorder="1" applyAlignment="1" applyProtection="1">
      <alignment horizontal="left" indent="1"/>
      <protection locked="0"/>
    </xf>
    <xf numFmtId="0" fontId="13" fillId="3" borderId="8" xfId="0" applyFont="1" applyFill="1" applyBorder="1" applyAlignment="1">
      <alignment horizontal="left" indent="1"/>
    </xf>
    <xf numFmtId="0" fontId="14" fillId="3"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3" fillId="13" borderId="2" xfId="0" applyFont="1" applyFill="1" applyBorder="1" applyAlignment="1" applyProtection="1">
      <alignment horizontal="center" vertical="center"/>
      <protection locked="0"/>
    </xf>
    <xf numFmtId="0" fontId="13" fillId="13" borderId="3" xfId="0" applyFont="1" applyFill="1" applyBorder="1" applyAlignment="1" applyProtection="1">
      <alignment horizontal="center" vertical="center"/>
      <protection locked="0"/>
    </xf>
    <xf numFmtId="0" fontId="7" fillId="0" borderId="30" xfId="0" applyFont="1" applyBorder="1" applyAlignment="1">
      <alignment vertical="center" shrinkToFit="1"/>
    </xf>
    <xf numFmtId="0" fontId="7" fillId="0" borderId="22" xfId="0" applyFont="1" applyBorder="1" applyAlignment="1">
      <alignment vertical="center" shrinkToFit="1"/>
    </xf>
    <xf numFmtId="0" fontId="7" fillId="0" borderId="3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2" xfId="0" applyFont="1" applyBorder="1" applyAlignment="1">
      <alignment vertical="center" shrinkToFit="1"/>
    </xf>
    <xf numFmtId="0" fontId="13" fillId="13" borderId="30" xfId="0" applyFont="1" applyFill="1" applyBorder="1" applyAlignment="1" applyProtection="1">
      <alignment horizontal="center" vertical="center"/>
      <protection locked="0"/>
    </xf>
    <xf numFmtId="0" fontId="13" fillId="13" borderId="31" xfId="0" applyFont="1" applyFill="1" applyBorder="1" applyAlignment="1" applyProtection="1">
      <alignment horizontal="center" vertical="center"/>
      <protection locked="0"/>
    </xf>
    <xf numFmtId="0" fontId="13" fillId="13" borderId="7" xfId="0" applyFont="1" applyFill="1" applyBorder="1" applyAlignment="1" applyProtection="1">
      <alignment horizontal="center" vertical="center"/>
      <protection locked="0"/>
    </xf>
    <xf numFmtId="0" fontId="13" fillId="13" borderId="32" xfId="0" applyFont="1" applyFill="1" applyBorder="1" applyAlignment="1" applyProtection="1">
      <alignment horizontal="center" vertical="center"/>
      <protection locked="0"/>
    </xf>
    <xf numFmtId="0" fontId="14" fillId="0" borderId="0" xfId="0" applyFont="1" applyAlignment="1">
      <alignment horizontal="center"/>
    </xf>
    <xf numFmtId="0" fontId="16" fillId="0" borderId="1" xfId="0" applyFont="1" applyBorder="1" applyAlignment="1">
      <alignment horizontal="center" vertical="center"/>
    </xf>
    <xf numFmtId="0" fontId="13" fillId="3" borderId="8" xfId="0" applyFont="1" applyFill="1" applyBorder="1" applyAlignment="1">
      <alignment horizontal="left" indent="1" shrinkToFit="1"/>
    </xf>
    <xf numFmtId="0" fontId="7" fillId="7" borderId="30" xfId="0" applyFont="1" applyFill="1" applyBorder="1" applyAlignment="1">
      <alignment vertical="center" shrinkToFit="1"/>
    </xf>
    <xf numFmtId="0" fontId="7" fillId="7" borderId="22" xfId="0" applyFont="1" applyFill="1" applyBorder="1" applyAlignment="1">
      <alignment vertical="center" shrinkToFit="1"/>
    </xf>
    <xf numFmtId="0" fontId="7" fillId="7" borderId="31" xfId="0" applyFont="1" applyFill="1" applyBorder="1" applyAlignment="1">
      <alignment vertical="center" shrinkToFit="1"/>
    </xf>
    <xf numFmtId="0" fontId="7" fillId="7" borderId="7" xfId="0" applyFont="1" applyFill="1" applyBorder="1" applyAlignment="1">
      <alignment vertical="center" shrinkToFit="1"/>
    </xf>
    <xf numFmtId="0" fontId="7" fillId="7" borderId="8" xfId="0" applyFont="1" applyFill="1" applyBorder="1" applyAlignment="1">
      <alignment vertical="center" shrinkToFit="1"/>
    </xf>
    <xf numFmtId="0" fontId="7" fillId="7" borderId="32" xfId="0" applyFont="1" applyFill="1" applyBorder="1" applyAlignment="1">
      <alignment vertical="center" shrinkToFit="1"/>
    </xf>
    <xf numFmtId="0" fontId="13" fillId="3" borderId="28" xfId="0" applyFont="1" applyFill="1" applyBorder="1" applyAlignment="1">
      <alignment horizontal="distributed" indent="1"/>
    </xf>
    <xf numFmtId="0" fontId="13" fillId="3" borderId="8" xfId="0" applyFont="1" applyFill="1" applyBorder="1" applyAlignment="1">
      <alignment horizontal="distributed" indent="1"/>
    </xf>
    <xf numFmtId="0" fontId="4" fillId="0" borderId="1" xfId="3" applyFont="1" applyBorder="1" applyAlignment="1">
      <alignment vertical="center"/>
    </xf>
    <xf numFmtId="49" fontId="3" fillId="4" borderId="28" xfId="3" applyNumberFormat="1" applyFont="1" applyFill="1" applyBorder="1" applyAlignment="1" applyProtection="1">
      <alignment horizontal="center" vertical="center" shrinkToFit="1"/>
      <protection locked="0"/>
    </xf>
    <xf numFmtId="179" fontId="3" fillId="4" borderId="28" xfId="3" applyNumberFormat="1" applyFont="1" applyFill="1" applyBorder="1" applyAlignment="1" applyProtection="1">
      <alignment horizontal="center" vertical="center"/>
      <protection locked="0"/>
    </xf>
    <xf numFmtId="0" fontId="3" fillId="3" borderId="28" xfId="3" applyFont="1" applyFill="1" applyBorder="1" applyAlignment="1">
      <alignment horizontal="center" vertical="center"/>
    </xf>
    <xf numFmtId="0" fontId="3" fillId="3" borderId="30" xfId="3" applyFont="1" applyFill="1" applyBorder="1" applyAlignment="1">
      <alignment horizontal="left" vertical="center"/>
    </xf>
    <xf numFmtId="0" fontId="3" fillId="3" borderId="22" xfId="3" applyFont="1" applyFill="1" applyBorder="1" applyAlignment="1">
      <alignment horizontal="left" vertical="center"/>
    </xf>
    <xf numFmtId="49" fontId="3" fillId="4" borderId="22" xfId="3" applyNumberFormat="1" applyFont="1" applyFill="1" applyBorder="1" applyAlignment="1" applyProtection="1">
      <alignment horizontal="left" vertical="center" shrinkToFit="1"/>
      <protection locked="0"/>
    </xf>
    <xf numFmtId="0" fontId="3" fillId="3" borderId="7" xfId="3" applyFont="1" applyFill="1" applyBorder="1" applyAlignment="1">
      <alignment horizontal="left" vertical="center"/>
    </xf>
    <xf numFmtId="0" fontId="3" fillId="3" borderId="8" xfId="3" applyFont="1" applyFill="1" applyBorder="1" applyAlignment="1">
      <alignment horizontal="left" vertical="center"/>
    </xf>
    <xf numFmtId="49" fontId="3" fillId="4" borderId="8" xfId="3" applyNumberFormat="1" applyFont="1" applyFill="1" applyBorder="1" applyAlignment="1" applyProtection="1">
      <alignment horizontal="left" vertical="center" shrinkToFit="1"/>
      <protection locked="0"/>
    </xf>
    <xf numFmtId="49" fontId="3" fillId="4" borderId="28" xfId="3" applyNumberFormat="1" applyFont="1" applyFill="1" applyBorder="1" applyAlignment="1" applyProtection="1">
      <alignment horizontal="center" vertical="center"/>
      <protection locked="0"/>
    </xf>
    <xf numFmtId="0" fontId="6" fillId="0" borderId="0" xfId="3" applyFont="1" applyAlignment="1">
      <alignment horizontal="center" vertical="center"/>
    </xf>
    <xf numFmtId="0" fontId="3" fillId="3" borderId="3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31"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32" xfId="3" applyFont="1" applyFill="1" applyBorder="1" applyAlignment="1">
      <alignment horizontal="center" vertical="center"/>
    </xf>
    <xf numFmtId="0" fontId="3" fillId="3" borderId="22" xfId="3" applyFont="1" applyFill="1" applyBorder="1" applyAlignment="1">
      <alignment horizontal="left" vertical="center" wrapText="1"/>
    </xf>
    <xf numFmtId="0" fontId="3" fillId="3" borderId="0" xfId="3" applyFont="1" applyFill="1" applyBorder="1" applyAlignment="1">
      <alignment horizontal="left" vertical="center" wrapText="1"/>
    </xf>
    <xf numFmtId="0" fontId="3" fillId="3" borderId="8" xfId="3" applyFont="1" applyFill="1" applyBorder="1" applyAlignment="1">
      <alignment horizontal="left" vertical="center" wrapText="1"/>
    </xf>
    <xf numFmtId="49" fontId="5" fillId="5" borderId="1" xfId="3" applyNumberFormat="1" applyFont="1" applyFill="1" applyBorder="1" applyAlignment="1" applyProtection="1">
      <alignment horizontal="center" vertical="center"/>
    </xf>
    <xf numFmtId="0" fontId="5" fillId="5" borderId="1" xfId="3" applyNumberFormat="1" applyFont="1" applyFill="1" applyBorder="1" applyAlignment="1" applyProtection="1">
      <alignment horizontal="center" vertical="center"/>
    </xf>
    <xf numFmtId="0" fontId="5" fillId="5" borderId="1" xfId="3" applyFont="1" applyFill="1" applyBorder="1" applyAlignment="1" applyProtection="1">
      <alignment horizontal="center" vertical="center"/>
    </xf>
    <xf numFmtId="0" fontId="3" fillId="5" borderId="4" xfId="3" applyNumberFormat="1" applyFont="1" applyFill="1" applyBorder="1" applyAlignment="1">
      <alignment horizontal="left" vertical="center"/>
    </xf>
    <xf numFmtId="0" fontId="3" fillId="5" borderId="28" xfId="3" applyNumberFormat="1" applyFont="1" applyFill="1" applyBorder="1" applyAlignment="1">
      <alignment horizontal="left" vertical="center"/>
    </xf>
    <xf numFmtId="0" fontId="3" fillId="5" borderId="29" xfId="3" applyNumberFormat="1" applyFont="1" applyFill="1" applyBorder="1" applyAlignment="1">
      <alignment horizontal="left" vertical="center"/>
    </xf>
    <xf numFmtId="0" fontId="3" fillId="4" borderId="28" xfId="3"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indent="1" shrinkToFit="1"/>
    </xf>
    <xf numFmtId="0" fontId="23" fillId="0" borderId="0" xfId="0" applyFont="1" applyFill="1" applyBorder="1" applyAlignment="1" applyProtection="1">
      <alignment horizontal="left" vertical="center" shrinkToFit="1"/>
    </xf>
    <xf numFmtId="0" fontId="22" fillId="0" borderId="0" xfId="0" applyFont="1" applyBorder="1" applyAlignment="1">
      <alignment horizontal="center" vertical="top" shrinkToFit="1"/>
    </xf>
    <xf numFmtId="49" fontId="14" fillId="4" borderId="0" xfId="0" applyNumberFormat="1" applyFont="1" applyFill="1" applyBorder="1" applyAlignment="1" applyProtection="1">
      <alignment horizontal="left" vertical="center" wrapText="1"/>
      <protection locked="0"/>
    </xf>
    <xf numFmtId="49" fontId="20" fillId="4"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49" fontId="18" fillId="4" borderId="55" xfId="0" applyNumberFormat="1" applyFont="1" applyFill="1" applyBorder="1" applyAlignment="1" applyProtection="1">
      <alignment horizontal="left" vertical="center"/>
      <protection locked="0"/>
    </xf>
    <xf numFmtId="49" fontId="18" fillId="4" borderId="56" xfId="0" applyNumberFormat="1" applyFont="1" applyFill="1" applyBorder="1" applyAlignment="1" applyProtection="1">
      <alignment horizontal="left" vertical="center"/>
      <protection locked="0"/>
    </xf>
    <xf numFmtId="180" fontId="18" fillId="4" borderId="55" xfId="0" applyNumberFormat="1" applyFont="1" applyFill="1" applyBorder="1" applyAlignment="1" applyProtection="1">
      <alignment horizontal="left" vertical="center"/>
      <protection locked="0"/>
    </xf>
    <xf numFmtId="180" fontId="18" fillId="4" borderId="56" xfId="0" applyNumberFormat="1" applyFont="1" applyFill="1" applyBorder="1" applyAlignment="1" applyProtection="1">
      <alignment horizontal="left" vertical="center"/>
      <protection locked="0"/>
    </xf>
    <xf numFmtId="49" fontId="18" fillId="4" borderId="48" xfId="0" applyNumberFormat="1" applyFont="1" applyFill="1" applyBorder="1" applyAlignment="1" applyProtection="1">
      <alignment horizontal="left" vertical="center"/>
      <protection locked="0"/>
    </xf>
    <xf numFmtId="49" fontId="18" fillId="4" borderId="49" xfId="0" applyNumberFormat="1" applyFont="1" applyFill="1" applyBorder="1" applyAlignment="1" applyProtection="1">
      <alignment horizontal="left" vertical="center"/>
      <protection locked="0"/>
    </xf>
    <xf numFmtId="0" fontId="20" fillId="0" borderId="91" xfId="0" applyFont="1" applyFill="1" applyBorder="1" applyAlignment="1" applyProtection="1">
      <alignment horizontal="left" vertical="center" wrapText="1" inden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18" fillId="0" borderId="85" xfId="0" applyFont="1" applyBorder="1" applyAlignment="1">
      <alignment horizontal="left" vertical="center" wrapText="1"/>
    </xf>
    <xf numFmtId="0" fontId="18" fillId="0" borderId="9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49" fontId="18" fillId="4" borderId="87" xfId="0" applyNumberFormat="1" applyFont="1" applyFill="1" applyBorder="1" applyAlignment="1" applyProtection="1">
      <alignment horizontal="left" vertical="center"/>
      <protection locked="0"/>
    </xf>
    <xf numFmtId="49" fontId="18" fillId="4" borderId="88" xfId="0" applyNumberFormat="1" applyFont="1" applyFill="1" applyBorder="1" applyAlignment="1" applyProtection="1">
      <alignment horizontal="left" vertical="center"/>
      <protection locked="0"/>
    </xf>
    <xf numFmtId="0" fontId="18" fillId="0" borderId="33" xfId="0" applyFont="1" applyBorder="1" applyAlignment="1">
      <alignment horizontal="center" vertical="center" wrapText="1"/>
    </xf>
    <xf numFmtId="0" fontId="13" fillId="0" borderId="93" xfId="0" applyFont="1" applyBorder="1" applyAlignment="1">
      <alignment horizontal="center" vertical="center" wrapText="1"/>
    </xf>
    <xf numFmtId="49" fontId="13" fillId="4" borderId="87" xfId="0" applyNumberFormat="1" applyFont="1" applyFill="1" applyBorder="1" applyAlignment="1" applyProtection="1">
      <alignment horizontal="left" vertical="center"/>
      <protection locked="0"/>
    </xf>
    <xf numFmtId="49" fontId="13" fillId="4" borderId="88" xfId="0" applyNumberFormat="1"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8" fillId="0" borderId="73" xfId="0" applyFont="1" applyFill="1" applyBorder="1" applyAlignment="1" applyProtection="1">
      <alignment horizontal="left" vertical="center"/>
      <protection locked="0"/>
    </xf>
    <xf numFmtId="0" fontId="18" fillId="0" borderId="74" xfId="0" applyFont="1" applyFill="1" applyBorder="1" applyAlignment="1" applyProtection="1">
      <alignment horizontal="left" vertical="center"/>
      <protection locked="0"/>
    </xf>
    <xf numFmtId="0" fontId="18" fillId="0" borderId="93" xfId="0" applyFont="1" applyBorder="1" applyAlignment="1">
      <alignment horizontal="center" vertical="center" wrapText="1"/>
    </xf>
    <xf numFmtId="0" fontId="4" fillId="0" borderId="4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3" fillId="0" borderId="43"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3" fillId="0" borderId="50" xfId="0" applyFont="1" applyFill="1" applyBorder="1" applyAlignment="1">
      <alignment horizontal="left" vertical="center" wrapTex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0" fillId="0" borderId="21" xfId="0" applyBorder="1" applyAlignment="1">
      <alignment horizontal="left" vertical="center" wrapText="1"/>
    </xf>
    <xf numFmtId="0" fontId="0" fillId="0" borderId="46" xfId="0" applyBorder="1" applyAlignment="1">
      <alignment horizontal="left" vertical="center" wrapText="1"/>
    </xf>
    <xf numFmtId="0" fontId="0" fillId="0" borderId="32" xfId="0" applyBorder="1" applyAlignment="1">
      <alignment horizontal="left" vertical="center" wrapText="1"/>
    </xf>
    <xf numFmtId="0" fontId="4" fillId="4" borderId="2" xfId="0" applyNumberFormat="1" applyFont="1" applyFill="1" applyBorder="1" applyAlignment="1" applyProtection="1">
      <alignment horizontal="center" vertical="center" shrinkToFit="1"/>
      <protection locked="0"/>
    </xf>
    <xf numFmtId="0" fontId="0" fillId="0" borderId="76" xfId="0" applyNumberFormat="1" applyBorder="1" applyAlignment="1">
      <alignment horizontal="center" vertical="center" shrinkToFit="1"/>
    </xf>
    <xf numFmtId="0" fontId="0" fillId="0" borderId="3" xfId="0" applyNumberFormat="1" applyBorder="1" applyAlignment="1">
      <alignment horizontal="center" vertical="center" shrinkToFit="1"/>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4" fillId="0" borderId="3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7" fillId="0" borderId="77"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0" fontId="3" fillId="0" borderId="2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shrinkToFit="1"/>
    </xf>
    <xf numFmtId="0" fontId="7" fillId="4" borderId="75" xfId="0" applyNumberFormat="1" applyFont="1" applyFill="1" applyBorder="1" applyAlignment="1" applyProtection="1">
      <alignment horizontal="center" vertical="center" shrinkToFit="1"/>
      <protection locked="0"/>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0" borderId="50" xfId="0" applyFont="1" applyFill="1" applyBorder="1" applyAlignment="1">
      <alignment vertical="center" wrapText="1"/>
    </xf>
    <xf numFmtId="0" fontId="3" fillId="0" borderId="22" xfId="0" applyFont="1" applyFill="1" applyBorder="1" applyAlignment="1">
      <alignment vertical="center" wrapText="1"/>
    </xf>
    <xf numFmtId="0" fontId="3" fillId="0" borderId="3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vertical="center" wrapText="1"/>
    </xf>
    <xf numFmtId="0" fontId="3" fillId="0" borderId="8" xfId="0" applyFont="1" applyFill="1" applyBorder="1" applyAlignment="1">
      <alignment vertical="center" wrapText="1"/>
    </xf>
    <xf numFmtId="0" fontId="7" fillId="4" borderId="15" xfId="0" applyNumberFormat="1" applyFont="1" applyFill="1" applyBorder="1" applyAlignment="1" applyProtection="1">
      <alignment horizontal="center" vertical="center" shrinkToFit="1"/>
      <protection locked="0"/>
    </xf>
    <xf numFmtId="0" fontId="3" fillId="7" borderId="43" xfId="0" applyFont="1" applyFill="1" applyBorder="1" applyAlignment="1" applyProtection="1">
      <alignment horizontal="center" vertical="center" wrapText="1"/>
    </xf>
    <xf numFmtId="0" fontId="3" fillId="7" borderId="45" xfId="0" applyFont="1" applyFill="1" applyBorder="1" applyAlignment="1" applyProtection="1">
      <alignment horizontal="center" vertical="center" wrapText="1"/>
    </xf>
    <xf numFmtId="0" fontId="3" fillId="7" borderId="50" xfId="0" applyFont="1" applyFill="1" applyBorder="1" applyAlignment="1" applyProtection="1">
      <alignment horizontal="left" vertical="center" wrapText="1"/>
    </xf>
    <xf numFmtId="0" fontId="3" fillId="7" borderId="31" xfId="0" applyFont="1" applyFill="1" applyBorder="1" applyAlignment="1" applyProtection="1">
      <alignment horizontal="left" vertical="center" wrapText="1"/>
    </xf>
    <xf numFmtId="0" fontId="3" fillId="7" borderId="46" xfId="0" applyFont="1" applyFill="1" applyBorder="1" applyAlignment="1" applyProtection="1">
      <alignment horizontal="left" vertical="center" wrapText="1"/>
    </xf>
    <xf numFmtId="0" fontId="3" fillId="7"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0" borderId="8"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wrapText="1" shrinkToFit="1"/>
    </xf>
    <xf numFmtId="181" fontId="4" fillId="4" borderId="2" xfId="0" applyNumberFormat="1" applyFont="1" applyFill="1" applyBorder="1" applyAlignment="1" applyProtection="1">
      <alignment horizontal="center" vertical="center" shrinkToFit="1"/>
      <protection locked="0"/>
    </xf>
    <xf numFmtId="0" fontId="0" fillId="0" borderId="76" xfId="0" applyBorder="1" applyAlignment="1">
      <alignment horizontal="center" vertical="center" shrinkToFit="1"/>
    </xf>
    <xf numFmtId="0" fontId="0" fillId="0" borderId="3" xfId="0" applyBorder="1" applyAlignment="1">
      <alignment horizontal="center" vertical="center" shrinkToFit="1"/>
    </xf>
    <xf numFmtId="0" fontId="3" fillId="0" borderId="46"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32" xfId="0" applyFont="1" applyFill="1" applyBorder="1" applyAlignment="1">
      <alignment horizontal="left" vertical="center" wrapText="1"/>
    </xf>
    <xf numFmtId="176" fontId="3" fillId="8" borderId="30" xfId="0" applyNumberFormat="1" applyFont="1" applyFill="1" applyBorder="1" applyAlignment="1" applyProtection="1">
      <alignment horizontal="center" vertical="center" shrinkToFit="1"/>
    </xf>
    <xf numFmtId="176" fontId="3" fillId="8" borderId="22" xfId="0" applyNumberFormat="1" applyFont="1" applyFill="1" applyBorder="1" applyAlignment="1" applyProtection="1">
      <alignment horizontal="center" vertical="center" shrinkToFit="1"/>
    </xf>
    <xf numFmtId="176" fontId="3" fillId="8" borderId="31" xfId="0" applyNumberFormat="1" applyFont="1" applyFill="1" applyBorder="1" applyAlignment="1" applyProtection="1">
      <alignment horizontal="center" vertical="center" shrinkToFit="1"/>
    </xf>
    <xf numFmtId="176" fontId="3" fillId="8" borderId="20" xfId="0" applyNumberFormat="1" applyFont="1" applyFill="1" applyBorder="1" applyAlignment="1" applyProtection="1">
      <alignment horizontal="center" vertical="center" shrinkToFit="1"/>
    </xf>
    <xf numFmtId="176" fontId="3" fillId="8" borderId="0" xfId="0" applyNumberFormat="1" applyFont="1" applyFill="1" applyBorder="1" applyAlignment="1" applyProtection="1">
      <alignment horizontal="center" vertical="center" shrinkToFit="1"/>
    </xf>
    <xf numFmtId="176" fontId="3" fillId="8" borderId="21" xfId="0" applyNumberFormat="1" applyFont="1" applyFill="1" applyBorder="1" applyAlignment="1" applyProtection="1">
      <alignment horizontal="center" vertical="center" shrinkToFit="1"/>
    </xf>
    <xf numFmtId="176" fontId="3" fillId="8" borderId="7" xfId="0" applyNumberFormat="1" applyFont="1" applyFill="1" applyBorder="1" applyAlignment="1" applyProtection="1">
      <alignment horizontal="center" vertical="center" shrinkToFit="1"/>
    </xf>
    <xf numFmtId="176" fontId="3" fillId="8" borderId="8" xfId="0" applyNumberFormat="1" applyFont="1" applyFill="1" applyBorder="1" applyAlignment="1" applyProtection="1">
      <alignment horizontal="center" vertical="center" shrinkToFit="1"/>
    </xf>
    <xf numFmtId="176" fontId="3" fillId="8" borderId="32" xfId="0" applyNumberFormat="1" applyFont="1" applyFill="1" applyBorder="1" applyAlignment="1" applyProtection="1">
      <alignment horizontal="center" vertical="center" shrinkToFit="1"/>
    </xf>
    <xf numFmtId="0" fontId="7" fillId="4" borderId="18" xfId="0" applyNumberFormat="1" applyFont="1" applyFill="1" applyBorder="1" applyAlignment="1" applyProtection="1">
      <alignment horizontal="center" vertical="center" shrinkToFit="1"/>
      <protection locked="0"/>
    </xf>
    <xf numFmtId="0" fontId="7" fillId="4" borderId="9" xfId="0" applyNumberFormat="1" applyFont="1" applyFill="1" applyBorder="1" applyAlignment="1" applyProtection="1">
      <alignment horizontal="center" vertical="center" shrinkToFit="1"/>
      <protection locked="0"/>
    </xf>
    <xf numFmtId="177" fontId="7" fillId="0" borderId="127" xfId="0" applyNumberFormat="1" applyFont="1" applyFill="1" applyBorder="1" applyAlignment="1">
      <alignment horizontal="right" vertical="center" shrinkToFit="1"/>
    </xf>
    <xf numFmtId="0" fontId="0" fillId="0" borderId="91" xfId="0" applyBorder="1" applyAlignment="1">
      <alignment vertical="center" shrinkToFit="1"/>
    </xf>
    <xf numFmtId="0" fontId="0" fillId="0" borderId="128" xfId="0" applyBorder="1" applyAlignment="1">
      <alignment vertical="center" shrinkToFit="1"/>
    </xf>
    <xf numFmtId="0" fontId="4" fillId="0" borderId="7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3" fillId="6" borderId="69"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181" fontId="4" fillId="4" borderId="3"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176" fontId="7" fillId="2" borderId="75" xfId="0" applyNumberFormat="1" applyFont="1" applyFill="1" applyBorder="1" applyAlignment="1">
      <alignment horizontal="center" vertical="center" shrinkToFit="1"/>
    </xf>
    <xf numFmtId="0" fontId="3" fillId="0" borderId="45" xfId="0" applyFont="1" applyFill="1" applyBorder="1" applyAlignment="1">
      <alignment horizontal="center" vertical="center" shrinkToFit="1"/>
    </xf>
    <xf numFmtId="176" fontId="7" fillId="2" borderId="15" xfId="0" applyNumberFormat="1" applyFont="1" applyFill="1" applyBorder="1" applyAlignment="1">
      <alignment horizontal="center" vertical="center" shrinkToFit="1"/>
    </xf>
    <xf numFmtId="176" fontId="7" fillId="2" borderId="9" xfId="0" applyNumberFormat="1" applyFont="1" applyFill="1" applyBorder="1" applyAlignment="1">
      <alignment horizontal="center" vertical="center" shrinkToFit="1"/>
    </xf>
    <xf numFmtId="0" fontId="7" fillId="4" borderId="75" xfId="0" applyNumberFormat="1" applyFont="1" applyFill="1" applyBorder="1" applyAlignment="1" applyProtection="1">
      <alignment horizontal="center" vertical="center" wrapText="1" shrinkToFit="1"/>
      <protection locked="0"/>
    </xf>
    <xf numFmtId="0" fontId="3" fillId="0" borderId="3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2" xfId="0" applyFont="1" applyFill="1" applyBorder="1" applyAlignment="1">
      <alignment horizontal="left" vertical="center" wrapText="1"/>
    </xf>
    <xf numFmtId="176" fontId="4" fillId="2" borderId="30" xfId="0" applyNumberFormat="1" applyFont="1" applyFill="1" applyBorder="1" applyAlignment="1" applyProtection="1">
      <alignment horizontal="center" vertical="center" shrinkToFit="1"/>
    </xf>
    <xf numFmtId="176" fontId="4" fillId="2" borderId="22" xfId="0" applyNumberFormat="1" applyFont="1" applyFill="1" applyBorder="1" applyAlignment="1" applyProtection="1">
      <alignment horizontal="center" vertical="center" shrinkToFit="1"/>
    </xf>
    <xf numFmtId="176" fontId="4" fillId="2" borderId="31" xfId="0" applyNumberFormat="1" applyFont="1" applyFill="1" applyBorder="1" applyAlignment="1" applyProtection="1">
      <alignment horizontal="center" vertical="center" shrinkToFit="1"/>
    </xf>
    <xf numFmtId="176" fontId="4" fillId="2" borderId="2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shrinkToFit="1"/>
    </xf>
    <xf numFmtId="176" fontId="4" fillId="2" borderId="21" xfId="0" applyNumberFormat="1" applyFont="1" applyFill="1" applyBorder="1" applyAlignment="1" applyProtection="1">
      <alignment horizontal="center" vertical="center" shrinkToFit="1"/>
    </xf>
    <xf numFmtId="176" fontId="4" fillId="2" borderId="7" xfId="0" applyNumberFormat="1" applyFont="1" applyFill="1" applyBorder="1" applyAlignment="1" applyProtection="1">
      <alignment horizontal="center" vertical="center" shrinkToFit="1"/>
    </xf>
    <xf numFmtId="176" fontId="4" fillId="2" borderId="8" xfId="0" applyNumberFormat="1" applyFont="1" applyFill="1" applyBorder="1" applyAlignment="1" applyProtection="1">
      <alignment horizontal="center" vertical="center" shrinkToFit="1"/>
    </xf>
    <xf numFmtId="176" fontId="4" fillId="2" borderId="32" xfId="0" applyNumberFormat="1" applyFont="1" applyFill="1" applyBorder="1" applyAlignment="1" applyProtection="1">
      <alignment horizontal="center" vertical="center" shrinkToFit="1"/>
    </xf>
    <xf numFmtId="176" fontId="4" fillId="2" borderId="1" xfId="0" applyNumberFormat="1" applyFont="1" applyFill="1" applyBorder="1" applyAlignment="1" applyProtection="1">
      <alignment horizontal="center" vertical="center" shrinkToFit="1"/>
    </xf>
    <xf numFmtId="0" fontId="3" fillId="0" borderId="44" xfId="0" applyFont="1" applyFill="1" applyBorder="1" applyAlignment="1">
      <alignment horizontal="center" vertical="center" shrinkToFit="1"/>
    </xf>
    <xf numFmtId="181" fontId="4" fillId="4" borderId="76" xfId="0" applyNumberFormat="1" applyFont="1" applyFill="1" applyBorder="1" applyAlignment="1" applyProtection="1">
      <alignment horizontal="center" vertical="center" shrinkToFit="1"/>
      <protection locked="0"/>
    </xf>
    <xf numFmtId="176" fontId="3" fillId="2" borderId="4"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29" xfId="0" applyNumberFormat="1" applyFont="1" applyFill="1" applyBorder="1" applyAlignment="1">
      <alignment horizontal="center" vertical="center" shrinkToFit="1"/>
    </xf>
    <xf numFmtId="0" fontId="7" fillId="4" borderId="59" xfId="0" applyNumberFormat="1" applyFont="1" applyFill="1" applyBorder="1" applyAlignment="1" applyProtection="1">
      <alignment horizontal="center" vertical="center" shrinkToFit="1"/>
      <protection locked="0"/>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7" fillId="3" borderId="0" xfId="0" applyFont="1" applyFill="1" applyAlignment="1">
      <alignment horizontal="center" vertical="center" wrapText="1"/>
    </xf>
    <xf numFmtId="0" fontId="3" fillId="6" borderId="65" xfId="0" applyFont="1" applyFill="1" applyBorder="1" applyAlignment="1">
      <alignment horizontal="left" vertical="center" indent="1"/>
    </xf>
    <xf numFmtId="0" fontId="3" fillId="6" borderId="61" xfId="0" applyFont="1" applyFill="1" applyBorder="1" applyAlignment="1">
      <alignment horizontal="left" vertical="center" indent="1"/>
    </xf>
    <xf numFmtId="0" fontId="3" fillId="6" borderId="62" xfId="0" applyFont="1" applyFill="1" applyBorder="1" applyAlignment="1">
      <alignment horizontal="left" vertical="center" indent="1"/>
    </xf>
    <xf numFmtId="0" fontId="3" fillId="3" borderId="60" xfId="0" applyFont="1" applyFill="1" applyBorder="1" applyAlignment="1">
      <alignment horizontal="left" vertical="center" wrapText="1" indent="1"/>
    </xf>
    <xf numFmtId="0" fontId="3" fillId="3" borderId="61" xfId="0" applyFont="1" applyFill="1" applyBorder="1" applyAlignment="1">
      <alignment horizontal="left" indent="1"/>
    </xf>
    <xf numFmtId="0" fontId="3" fillId="3" borderId="66" xfId="0" applyFont="1" applyFill="1" applyBorder="1" applyAlignment="1">
      <alignment horizontal="left" indent="1"/>
    </xf>
    <xf numFmtId="0" fontId="3" fillId="6" borderId="69" xfId="0" applyFont="1" applyFill="1" applyBorder="1" applyAlignment="1">
      <alignment horizontal="left" vertical="center" indent="1"/>
    </xf>
    <xf numFmtId="0" fontId="3" fillId="6" borderId="28" xfId="0" applyFont="1" applyFill="1" applyBorder="1" applyAlignment="1">
      <alignment horizontal="left" vertical="center" indent="1"/>
    </xf>
    <xf numFmtId="0" fontId="3" fillId="6" borderId="29" xfId="0" applyFont="1" applyFill="1" applyBorder="1" applyAlignment="1">
      <alignment horizontal="left" vertical="center" indent="1"/>
    </xf>
    <xf numFmtId="49" fontId="3" fillId="3" borderId="4" xfId="0" applyNumberFormat="1" applyFont="1" applyFill="1" applyBorder="1" applyAlignment="1" applyProtection="1">
      <alignment horizontal="left" vertical="center" indent="1"/>
      <protection locked="0"/>
    </xf>
    <xf numFmtId="0" fontId="3" fillId="3" borderId="28" xfId="0" applyFont="1" applyFill="1" applyBorder="1" applyAlignment="1" applyProtection="1">
      <alignment horizontal="left" vertical="center" indent="1"/>
      <protection locked="0"/>
    </xf>
    <xf numFmtId="0" fontId="3" fillId="3" borderId="59" xfId="0" applyFont="1" applyFill="1" applyBorder="1" applyAlignment="1" applyProtection="1">
      <alignment horizontal="left" vertical="center" indent="1"/>
      <protection locked="0"/>
    </xf>
    <xf numFmtId="0" fontId="3" fillId="6" borderId="70" xfId="0" applyFont="1" applyFill="1" applyBorder="1" applyAlignment="1">
      <alignment horizontal="left" vertical="center" indent="1"/>
    </xf>
    <xf numFmtId="0" fontId="3" fillId="6" borderId="67" xfId="0" applyFont="1" applyFill="1" applyBorder="1" applyAlignment="1">
      <alignment horizontal="left" vertical="center" indent="1"/>
    </xf>
    <xf numFmtId="0" fontId="3" fillId="6" borderId="71" xfId="0" applyFont="1" applyFill="1" applyBorder="1" applyAlignment="1">
      <alignment horizontal="left" vertical="center" indent="1"/>
    </xf>
    <xf numFmtId="0" fontId="0" fillId="0" borderId="97" xfId="0" applyFont="1" applyFill="1" applyBorder="1" applyAlignment="1">
      <alignment horizontal="left" vertical="center" wrapText="1"/>
    </xf>
    <xf numFmtId="0" fontId="3" fillId="0" borderId="97" xfId="0" applyNumberFormat="1" applyFont="1" applyFill="1" applyBorder="1" applyAlignment="1">
      <alignment horizontal="center" vertical="center" shrinkToFit="1"/>
    </xf>
    <xf numFmtId="49" fontId="24" fillId="4" borderId="30" xfId="0" applyNumberFormat="1" applyFont="1" applyFill="1" applyBorder="1" applyAlignment="1" applyProtection="1">
      <alignment horizontal="center" vertical="center" wrapText="1"/>
      <protection locked="0"/>
    </xf>
    <xf numFmtId="49" fontId="24" fillId="4" borderId="22" xfId="0" applyNumberFormat="1" applyFont="1" applyFill="1" applyBorder="1" applyAlignment="1" applyProtection="1">
      <alignment horizontal="center" vertical="center" wrapText="1"/>
      <protection locked="0"/>
    </xf>
    <xf numFmtId="49" fontId="24" fillId="4" borderId="31" xfId="0" applyNumberFormat="1" applyFont="1" applyFill="1" applyBorder="1" applyAlignment="1" applyProtection="1">
      <alignment horizontal="center" vertical="center" wrapText="1"/>
      <protection locked="0"/>
    </xf>
    <xf numFmtId="49" fontId="3" fillId="4" borderId="72" xfId="0" applyNumberFormat="1" applyFont="1" applyFill="1" applyBorder="1" applyAlignment="1" applyProtection="1">
      <alignment horizontal="center" vertical="center" shrinkToFit="1"/>
      <protection locked="0"/>
    </xf>
    <xf numFmtId="49" fontId="3" fillId="4" borderId="73" xfId="0" applyNumberFormat="1" applyFont="1" applyFill="1" applyBorder="1" applyAlignment="1" applyProtection="1">
      <alignment horizontal="center" vertical="center" shrinkToFit="1"/>
      <protection locked="0"/>
    </xf>
    <xf numFmtId="49" fontId="3" fillId="4" borderId="7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32" xfId="0" applyNumberFormat="1"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49" fontId="24" fillId="4" borderId="86" xfId="0" applyNumberFormat="1" applyFont="1" applyFill="1" applyBorder="1" applyAlignment="1" applyProtection="1">
      <alignment horizontal="center" vertical="center" wrapText="1"/>
      <protection locked="0"/>
    </xf>
    <xf numFmtId="49" fontId="24" fillId="4" borderId="87" xfId="0" applyNumberFormat="1" applyFont="1" applyFill="1" applyBorder="1" applyAlignment="1" applyProtection="1">
      <alignment horizontal="center" vertical="center" wrapText="1"/>
      <protection locked="0"/>
    </xf>
    <xf numFmtId="49" fontId="24" fillId="4" borderId="88" xfId="0" applyNumberFormat="1" applyFont="1" applyFill="1" applyBorder="1" applyAlignment="1" applyProtection="1">
      <alignment horizontal="center" vertical="center" wrapText="1"/>
      <protection locked="0"/>
    </xf>
    <xf numFmtId="0" fontId="0" fillId="0" borderId="98" xfId="0" applyFont="1" applyFill="1" applyBorder="1" applyAlignment="1">
      <alignment horizontal="left" vertical="center" wrapText="1"/>
    </xf>
    <xf numFmtId="0" fontId="3" fillId="0" borderId="98" xfId="0" applyNumberFormat="1" applyFont="1" applyFill="1" applyBorder="1" applyAlignment="1">
      <alignment horizontal="center" vertical="center" shrinkToFit="1"/>
    </xf>
    <xf numFmtId="0" fontId="11" fillId="3" borderId="64" xfId="0" applyFont="1" applyFill="1" applyBorder="1" applyAlignment="1">
      <alignment vertical="center"/>
    </xf>
    <xf numFmtId="49" fontId="11" fillId="3" borderId="0" xfId="0" applyNumberFormat="1" applyFont="1" applyFill="1" applyBorder="1" applyAlignment="1">
      <alignment horizontal="left" vertical="top"/>
    </xf>
    <xf numFmtId="0" fontId="3" fillId="6" borderId="6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6" borderId="57"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0" fillId="6" borderId="58" xfId="0" applyFill="1" applyBorder="1" applyAlignment="1">
      <alignment horizontal="center" vertical="center" wrapText="1"/>
    </xf>
    <xf numFmtId="0" fontId="0" fillId="6" borderId="8"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3" fillId="6" borderId="31"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9" xfId="0" applyFill="1" applyBorder="1" applyAlignment="1">
      <alignment horizontal="center" vertical="center" wrapText="1"/>
    </xf>
    <xf numFmtId="0" fontId="3" fillId="0" borderId="50"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176" fontId="3" fillId="2" borderId="30" xfId="0" applyNumberFormat="1" applyFont="1" applyFill="1" applyBorder="1" applyAlignment="1">
      <alignment horizontal="center" vertical="center" shrinkToFit="1"/>
    </xf>
    <xf numFmtId="176" fontId="3" fillId="2" borderId="22" xfId="0" applyNumberFormat="1" applyFont="1" applyFill="1" applyBorder="1" applyAlignment="1">
      <alignment horizontal="center" vertical="center" shrinkToFit="1"/>
    </xf>
    <xf numFmtId="176" fontId="3" fillId="2" borderId="3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32" xfId="0" applyNumberFormat="1" applyFont="1" applyFill="1" applyBorder="1" applyAlignment="1">
      <alignment horizontal="center" vertical="center" shrinkToFit="1"/>
    </xf>
    <xf numFmtId="0" fontId="3" fillId="0" borderId="36" xfId="0" applyFont="1" applyBorder="1" applyAlignment="1">
      <alignment horizontal="left" vertical="center" wrapText="1"/>
    </xf>
    <xf numFmtId="0" fontId="3" fillId="0" borderId="21" xfId="0" applyFont="1" applyBorder="1" applyAlignment="1">
      <alignment horizontal="left" vertical="center" wrapText="1"/>
    </xf>
    <xf numFmtId="176" fontId="3" fillId="2" borderId="20"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wrapText="1" shrinkToFit="1"/>
      <protection locked="0"/>
    </xf>
    <xf numFmtId="0" fontId="7" fillId="4" borderId="18" xfId="0" applyNumberFormat="1" applyFont="1" applyFill="1" applyBorder="1" applyAlignment="1" applyProtection="1">
      <alignment horizontal="center" vertical="center" wrapText="1" shrinkToFit="1"/>
      <protection locked="0"/>
    </xf>
    <xf numFmtId="0" fontId="7" fillId="4" borderId="80" xfId="0" applyNumberFormat="1" applyFont="1" applyFill="1" applyBorder="1" applyAlignment="1" applyProtection="1">
      <alignment horizontal="center" vertical="center" wrapText="1" shrinkToFit="1"/>
      <protection locked="0"/>
    </xf>
    <xf numFmtId="0" fontId="3" fillId="0" borderId="54" xfId="0" applyFont="1" applyFill="1"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0" borderId="84" xfId="0" applyFont="1" applyFill="1" applyBorder="1" applyAlignment="1">
      <alignment horizontal="left" vertical="center" shrinkToFit="1"/>
    </xf>
    <xf numFmtId="0" fontId="3" fillId="0" borderId="83" xfId="0" applyFont="1" applyFill="1" applyBorder="1" applyAlignment="1">
      <alignment horizontal="left" vertical="center" shrinkToFit="1"/>
    </xf>
    <xf numFmtId="0" fontId="3" fillId="0" borderId="8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124" xfId="0" applyFont="1" applyFill="1" applyBorder="1" applyAlignment="1">
      <alignment horizontal="left" vertical="center" shrinkToFit="1"/>
    </xf>
    <xf numFmtId="0" fontId="3" fillId="0" borderId="125" xfId="0" applyFont="1" applyFill="1" applyBorder="1" applyAlignment="1">
      <alignment horizontal="left" vertical="center" shrinkToFit="1"/>
    </xf>
    <xf numFmtId="0" fontId="3" fillId="0" borderId="126"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3" borderId="121"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122" xfId="0" applyFont="1" applyFill="1" applyBorder="1" applyAlignment="1">
      <alignment vertical="center" wrapText="1"/>
    </xf>
    <xf numFmtId="0" fontId="3" fillId="0" borderId="123" xfId="0" applyFont="1" applyFill="1" applyBorder="1" applyAlignment="1">
      <alignment vertical="center" wrapText="1"/>
    </xf>
    <xf numFmtId="0" fontId="3" fillId="7" borderId="72" xfId="0" applyFont="1" applyFill="1" applyBorder="1" applyAlignment="1">
      <alignment horizontal="left" vertical="center" shrinkToFit="1"/>
    </xf>
    <xf numFmtId="0" fontId="3" fillId="7" borderId="73" xfId="0" applyFont="1" applyFill="1" applyBorder="1" applyAlignment="1">
      <alignment horizontal="left" vertical="center" shrinkToFit="1"/>
    </xf>
    <xf numFmtId="0" fontId="3" fillId="7" borderId="74" xfId="0" applyFont="1" applyFill="1" applyBorder="1" applyAlignment="1">
      <alignment horizontal="left" vertical="center" shrinkToFit="1"/>
    </xf>
    <xf numFmtId="0" fontId="3" fillId="7" borderId="20" xfId="0" applyFont="1" applyFill="1" applyBorder="1" applyAlignment="1">
      <alignment horizontal="left" vertical="center" shrinkToFit="1"/>
    </xf>
    <xf numFmtId="0" fontId="3" fillId="7" borderId="0" xfId="0" applyFont="1" applyFill="1" applyBorder="1" applyAlignment="1">
      <alignment horizontal="left" vertical="center" shrinkToFit="1"/>
    </xf>
    <xf numFmtId="0" fontId="3" fillId="7" borderId="21" xfId="0" applyFont="1" applyFill="1" applyBorder="1" applyAlignment="1">
      <alignment horizontal="left" vertical="center" shrinkToFit="1"/>
    </xf>
    <xf numFmtId="0" fontId="3" fillId="7" borderId="84" xfId="0" applyFont="1" applyFill="1" applyBorder="1" applyAlignment="1">
      <alignment horizontal="left" vertical="center" shrinkToFit="1"/>
    </xf>
    <xf numFmtId="0" fontId="3" fillId="7" borderId="83" xfId="0" applyFont="1" applyFill="1" applyBorder="1" applyAlignment="1">
      <alignment horizontal="left" vertical="center" shrinkToFit="1"/>
    </xf>
    <xf numFmtId="0" fontId="3" fillId="7" borderId="85" xfId="0" applyFont="1" applyFill="1" applyBorder="1" applyAlignment="1">
      <alignment horizontal="left" vertical="center" shrinkToFit="1"/>
    </xf>
    <xf numFmtId="0" fontId="0" fillId="0" borderId="23" xfId="0" applyBorder="1" applyAlignment="1"/>
    <xf numFmtId="0" fontId="0" fillId="0" borderId="120" xfId="0" applyBorder="1" applyAlignment="1"/>
    <xf numFmtId="0" fontId="3" fillId="0" borderId="5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8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19" xfId="0" applyFont="1" applyFill="1" applyBorder="1" applyAlignment="1">
      <alignment horizontal="left" vertical="center" wrapText="1"/>
    </xf>
    <xf numFmtId="0" fontId="3" fillId="7" borderId="47" xfId="0" applyFont="1" applyFill="1" applyBorder="1" applyAlignment="1">
      <alignment horizontal="left" vertical="center" shrinkToFit="1"/>
    </xf>
    <xf numFmtId="0" fontId="3" fillId="7" borderId="48"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3" borderId="89" xfId="0" applyFont="1" applyFill="1" applyBorder="1" applyAlignment="1">
      <alignment horizontal="center" vertical="center" shrinkToFit="1"/>
    </xf>
    <xf numFmtId="0" fontId="3" fillId="3" borderId="90" xfId="0" applyFont="1" applyFill="1" applyBorder="1" applyAlignment="1">
      <alignment horizontal="center" vertical="center" shrinkToFit="1"/>
    </xf>
    <xf numFmtId="0" fontId="3"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7" fillId="0" borderId="0" xfId="0" applyFont="1" applyFill="1" applyAlignment="1" applyProtection="1">
      <alignment horizontal="center" vertical="center" wrapText="1"/>
    </xf>
    <xf numFmtId="0" fontId="3" fillId="6" borderId="65" xfId="0" applyFont="1" applyFill="1" applyBorder="1" applyAlignment="1" applyProtection="1">
      <alignment horizontal="left" vertical="center" indent="1"/>
    </xf>
    <xf numFmtId="0" fontId="3" fillId="6" borderId="61" xfId="0" applyFont="1" applyFill="1" applyBorder="1" applyAlignment="1" applyProtection="1">
      <alignment horizontal="left" vertical="center" indent="1"/>
    </xf>
    <xf numFmtId="0" fontId="3" fillId="6" borderId="62" xfId="0" applyFont="1" applyFill="1" applyBorder="1" applyAlignment="1" applyProtection="1">
      <alignment horizontal="left" vertical="center" indent="1"/>
    </xf>
    <xf numFmtId="0" fontId="3" fillId="0" borderId="60" xfId="0" applyFont="1" applyFill="1" applyBorder="1" applyAlignment="1" applyProtection="1">
      <alignment horizontal="left" vertical="center" wrapText="1" indent="1"/>
    </xf>
    <xf numFmtId="0" fontId="3" fillId="0" borderId="61" xfId="0" applyFont="1" applyFill="1" applyBorder="1" applyAlignment="1" applyProtection="1">
      <alignment horizontal="left" indent="1"/>
    </xf>
    <xf numFmtId="0" fontId="3" fillId="0" borderId="66" xfId="0" applyFont="1" applyFill="1" applyBorder="1" applyAlignment="1" applyProtection="1">
      <alignment horizontal="left" indent="1"/>
    </xf>
    <xf numFmtId="0" fontId="3" fillId="6" borderId="69" xfId="0" applyFont="1" applyFill="1" applyBorder="1" applyAlignment="1" applyProtection="1">
      <alignment horizontal="left" vertical="center" indent="1"/>
    </xf>
    <xf numFmtId="0" fontId="3" fillId="6" borderId="28" xfId="0" applyFont="1" applyFill="1" applyBorder="1" applyAlignment="1" applyProtection="1">
      <alignment horizontal="left" vertical="center" indent="1"/>
    </xf>
    <xf numFmtId="0" fontId="3" fillId="6" borderId="29"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68" xfId="0" applyFont="1" applyFill="1" applyBorder="1" applyAlignment="1" applyProtection="1">
      <alignment horizontal="left" vertical="center" indent="1"/>
    </xf>
    <xf numFmtId="0" fontId="3" fillId="6" borderId="60"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5" xfId="0" applyFont="1" applyFill="1" applyBorder="1" applyAlignment="1">
      <alignment horizontal="center" vertical="center"/>
    </xf>
    <xf numFmtId="0" fontId="3" fillId="6" borderId="70" xfId="0" applyFont="1" applyFill="1" applyBorder="1" applyAlignment="1" applyProtection="1">
      <alignment horizontal="left" vertical="center" indent="1"/>
    </xf>
    <xf numFmtId="0" fontId="3" fillId="6" borderId="67" xfId="0" applyFont="1" applyFill="1" applyBorder="1" applyAlignment="1" applyProtection="1">
      <alignment horizontal="left" vertical="center" indent="1"/>
    </xf>
    <xf numFmtId="0" fontId="3" fillId="6" borderId="71" xfId="0" applyFont="1" applyFill="1" applyBorder="1" applyAlignment="1" applyProtection="1">
      <alignment horizontal="left" vertical="center" indent="1"/>
    </xf>
    <xf numFmtId="0" fontId="3" fillId="6" borderId="65"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88" xfId="0" applyFont="1" applyFill="1" applyBorder="1" applyAlignment="1">
      <alignment horizontal="left" vertical="center" shrinkToFit="1"/>
    </xf>
    <xf numFmtId="0" fontId="3" fillId="0" borderId="44"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0" fillId="0" borderId="24" xfId="0" applyBorder="1" applyAlignment="1"/>
    <xf numFmtId="0" fontId="3" fillId="7" borderId="30" xfId="0" applyFont="1" applyFill="1" applyBorder="1" applyAlignment="1">
      <alignment horizontal="left" vertical="center" shrinkToFit="1"/>
    </xf>
    <xf numFmtId="0" fontId="3" fillId="7" borderId="22"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54"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56" xfId="0" applyFont="1" applyFill="1" applyBorder="1" applyAlignment="1">
      <alignment horizontal="left" vertical="center" shrinkToFit="1"/>
    </xf>
    <xf numFmtId="0" fontId="3" fillId="0" borderId="21" xfId="0" applyFont="1" applyFill="1"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xf numFmtId="0" fontId="3" fillId="3" borderId="5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0" fillId="3" borderId="96" xfId="0" applyFont="1" applyFill="1" applyBorder="1" applyAlignment="1">
      <alignment vertical="center" wrapText="1"/>
    </xf>
    <xf numFmtId="0" fontId="39" fillId="3" borderId="96" xfId="0" applyFont="1" applyFill="1" applyBorder="1" applyAlignment="1" applyProtection="1">
      <alignment horizontal="center" vertical="center"/>
    </xf>
    <xf numFmtId="0" fontId="3" fillId="3" borderId="3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0" fillId="3" borderId="97" xfId="0" applyFont="1" applyFill="1" applyBorder="1" applyAlignment="1">
      <alignment vertical="center" wrapText="1"/>
    </xf>
    <xf numFmtId="0" fontId="39" fillId="3" borderId="97" xfId="0" applyFont="1" applyFill="1" applyBorder="1" applyAlignment="1" applyProtection="1">
      <alignment horizontal="center" vertical="center"/>
    </xf>
    <xf numFmtId="0" fontId="3" fillId="3" borderId="4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0" fillId="3" borderId="98" xfId="0" applyFont="1" applyFill="1" applyBorder="1" applyAlignment="1">
      <alignment vertical="center" wrapText="1"/>
    </xf>
    <xf numFmtId="0" fontId="39" fillId="3" borderId="98" xfId="0" applyFont="1" applyFill="1" applyBorder="1" applyAlignment="1" applyProtection="1">
      <alignment horizontal="center" vertical="center"/>
    </xf>
    <xf numFmtId="0" fontId="3" fillId="3" borderId="2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31" xfId="0" applyFont="1" applyFill="1" applyBorder="1" applyAlignment="1">
      <alignment horizontal="left" vertical="center" wrapText="1"/>
    </xf>
    <xf numFmtId="0" fontId="3" fillId="3" borderId="96" xfId="0" applyNumberFormat="1" applyFont="1" applyFill="1" applyBorder="1" applyAlignment="1">
      <alignment horizontal="center" vertical="center" shrinkToFit="1"/>
    </xf>
    <xf numFmtId="0" fontId="3" fillId="3" borderId="21" xfId="0" applyFont="1" applyFill="1" applyBorder="1" applyAlignment="1">
      <alignment horizontal="left" vertical="center" wrapText="1"/>
    </xf>
    <xf numFmtId="0" fontId="3" fillId="3" borderId="97" xfId="0" applyNumberFormat="1" applyFont="1" applyFill="1" applyBorder="1" applyAlignment="1">
      <alignment horizontal="center" vertical="center" shrinkToFit="1"/>
    </xf>
    <xf numFmtId="0" fontId="3" fillId="3" borderId="32" xfId="0" applyFont="1" applyFill="1" applyBorder="1" applyAlignment="1">
      <alignment horizontal="left" vertical="center" wrapText="1"/>
    </xf>
    <xf numFmtId="0" fontId="3" fillId="3" borderId="98" xfId="0" applyNumberFormat="1" applyFont="1" applyFill="1" applyBorder="1" applyAlignment="1">
      <alignment horizontal="center" vertical="center" shrinkToFit="1"/>
    </xf>
    <xf numFmtId="0" fontId="0" fillId="3" borderId="31" xfId="0" applyFill="1" applyBorder="1" applyAlignment="1">
      <alignment horizontal="left" vertical="center" wrapText="1"/>
    </xf>
    <xf numFmtId="0" fontId="3" fillId="3" borderId="20" xfId="0" applyFont="1" applyFill="1" applyBorder="1" applyAlignment="1">
      <alignment horizontal="left" vertical="center" shrinkToFit="1"/>
    </xf>
    <xf numFmtId="0" fontId="3" fillId="3" borderId="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84" xfId="0" applyFont="1" applyFill="1" applyBorder="1" applyAlignment="1">
      <alignment horizontal="left" vertical="center" shrinkToFit="1"/>
    </xf>
    <xf numFmtId="0" fontId="3" fillId="3" borderId="83" xfId="0" applyFont="1" applyFill="1" applyBorder="1" applyAlignment="1">
      <alignment horizontal="left" vertical="center" shrinkToFit="1"/>
    </xf>
    <xf numFmtId="0" fontId="3" fillId="3" borderId="85" xfId="0" applyFont="1" applyFill="1" applyBorder="1" applyAlignment="1">
      <alignment horizontal="left" vertical="center" shrinkToFit="1"/>
    </xf>
  </cellXfs>
  <cellStyles count="6">
    <cellStyle name="パーセント" xfId="1" builtinId="5"/>
    <cellStyle name="桁区切り 2" xfId="2"/>
    <cellStyle name="標準" xfId="0" builtinId="0"/>
    <cellStyle name="標準 2" xfId="3"/>
    <cellStyle name="標準 2 2" xfId="4"/>
    <cellStyle name="標準 2 3" xfId="5"/>
  </cellStyles>
  <dxfs count="0"/>
  <tableStyles count="0" defaultTableStyle="TableStyleMedium2" defaultPivotStyle="PivotStyleLight16"/>
  <colors>
    <mruColors>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523875</xdr:colOff>
          <xdr:row>20</xdr:row>
          <xdr:rowOff>104775</xdr:rowOff>
        </xdr:from>
        <xdr:to>
          <xdr:col>10</xdr:col>
          <xdr:colOff>152400</xdr:colOff>
          <xdr:row>21</xdr:row>
          <xdr:rowOff>95250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16</xdr:row>
          <xdr:rowOff>133350</xdr:rowOff>
        </xdr:from>
        <xdr:to>
          <xdr:col>10</xdr:col>
          <xdr:colOff>142875</xdr:colOff>
          <xdr:row>17</xdr:row>
          <xdr:rowOff>123825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22</xdr:row>
          <xdr:rowOff>104775</xdr:rowOff>
        </xdr:from>
        <xdr:to>
          <xdr:col>10</xdr:col>
          <xdr:colOff>142875</xdr:colOff>
          <xdr:row>23</xdr:row>
          <xdr:rowOff>95250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371475</xdr:colOff>
          <xdr:row>10</xdr:row>
          <xdr:rowOff>57150</xdr:rowOff>
        </xdr:from>
        <xdr:to>
          <xdr:col>10</xdr:col>
          <xdr:colOff>600075</xdr:colOff>
          <xdr:row>10</xdr:row>
          <xdr:rowOff>285750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11</xdr:row>
          <xdr:rowOff>57150</xdr:rowOff>
        </xdr:from>
        <xdr:to>
          <xdr:col>10</xdr:col>
          <xdr:colOff>600075</xdr:colOff>
          <xdr:row>11</xdr:row>
          <xdr:rowOff>285750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12</xdr:row>
          <xdr:rowOff>57150</xdr:rowOff>
        </xdr:from>
        <xdr:to>
          <xdr:col>10</xdr:col>
          <xdr:colOff>600075</xdr:colOff>
          <xdr:row>12</xdr:row>
          <xdr:rowOff>285750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14</xdr:row>
          <xdr:rowOff>57150</xdr:rowOff>
        </xdr:from>
        <xdr:to>
          <xdr:col>10</xdr:col>
          <xdr:colOff>600075</xdr:colOff>
          <xdr:row>14</xdr:row>
          <xdr:rowOff>285750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15</xdr:row>
          <xdr:rowOff>57150</xdr:rowOff>
        </xdr:from>
        <xdr:to>
          <xdr:col>10</xdr:col>
          <xdr:colOff>600075</xdr:colOff>
          <xdr:row>15</xdr:row>
          <xdr:rowOff>285750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16</xdr:row>
          <xdr:rowOff>57150</xdr:rowOff>
        </xdr:from>
        <xdr:to>
          <xdr:col>10</xdr:col>
          <xdr:colOff>600075</xdr:colOff>
          <xdr:row>16</xdr:row>
          <xdr:rowOff>285750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27</xdr:row>
          <xdr:rowOff>57150</xdr:rowOff>
        </xdr:from>
        <xdr:to>
          <xdr:col>10</xdr:col>
          <xdr:colOff>600075</xdr:colOff>
          <xdr:row>27</xdr:row>
          <xdr:rowOff>285750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28</xdr:row>
          <xdr:rowOff>57150</xdr:rowOff>
        </xdr:from>
        <xdr:to>
          <xdr:col>10</xdr:col>
          <xdr:colOff>600075</xdr:colOff>
          <xdr:row>28</xdr:row>
          <xdr:rowOff>285750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30</xdr:row>
          <xdr:rowOff>57150</xdr:rowOff>
        </xdr:from>
        <xdr:to>
          <xdr:col>10</xdr:col>
          <xdr:colOff>600075</xdr:colOff>
          <xdr:row>30</xdr:row>
          <xdr:rowOff>285750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33</xdr:row>
          <xdr:rowOff>57150</xdr:rowOff>
        </xdr:from>
        <xdr:to>
          <xdr:col>10</xdr:col>
          <xdr:colOff>600075</xdr:colOff>
          <xdr:row>33</xdr:row>
          <xdr:rowOff>285750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35</xdr:row>
          <xdr:rowOff>57150</xdr:rowOff>
        </xdr:from>
        <xdr:to>
          <xdr:col>10</xdr:col>
          <xdr:colOff>600075</xdr:colOff>
          <xdr:row>35</xdr:row>
          <xdr:rowOff>285750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36</xdr:row>
          <xdr:rowOff>57150</xdr:rowOff>
        </xdr:from>
        <xdr:to>
          <xdr:col>10</xdr:col>
          <xdr:colOff>600075</xdr:colOff>
          <xdr:row>36</xdr:row>
          <xdr:rowOff>285750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46</xdr:row>
          <xdr:rowOff>57150</xdr:rowOff>
        </xdr:from>
        <xdr:to>
          <xdr:col>10</xdr:col>
          <xdr:colOff>600075</xdr:colOff>
          <xdr:row>46</xdr:row>
          <xdr:rowOff>285750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47</xdr:row>
          <xdr:rowOff>57150</xdr:rowOff>
        </xdr:from>
        <xdr:to>
          <xdr:col>10</xdr:col>
          <xdr:colOff>600075</xdr:colOff>
          <xdr:row>47</xdr:row>
          <xdr:rowOff>285750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62</xdr:row>
          <xdr:rowOff>57150</xdr:rowOff>
        </xdr:from>
        <xdr:to>
          <xdr:col>10</xdr:col>
          <xdr:colOff>600075</xdr:colOff>
          <xdr:row>62</xdr:row>
          <xdr:rowOff>285750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63</xdr:row>
          <xdr:rowOff>57150</xdr:rowOff>
        </xdr:from>
        <xdr:to>
          <xdr:col>10</xdr:col>
          <xdr:colOff>600075</xdr:colOff>
          <xdr:row>63</xdr:row>
          <xdr:rowOff>285750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64</xdr:row>
          <xdr:rowOff>57150</xdr:rowOff>
        </xdr:from>
        <xdr:to>
          <xdr:col>10</xdr:col>
          <xdr:colOff>600075</xdr:colOff>
          <xdr:row>64</xdr:row>
          <xdr:rowOff>285750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68</xdr:row>
          <xdr:rowOff>57150</xdr:rowOff>
        </xdr:from>
        <xdr:to>
          <xdr:col>10</xdr:col>
          <xdr:colOff>600075</xdr:colOff>
          <xdr:row>68</xdr:row>
          <xdr:rowOff>285750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69</xdr:row>
          <xdr:rowOff>57150</xdr:rowOff>
        </xdr:from>
        <xdr:to>
          <xdr:col>10</xdr:col>
          <xdr:colOff>600075</xdr:colOff>
          <xdr:row>69</xdr:row>
          <xdr:rowOff>285750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70</xdr:row>
          <xdr:rowOff>57150</xdr:rowOff>
        </xdr:from>
        <xdr:to>
          <xdr:col>10</xdr:col>
          <xdr:colOff>600075</xdr:colOff>
          <xdr:row>70</xdr:row>
          <xdr:rowOff>285750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71</xdr:row>
          <xdr:rowOff>57150</xdr:rowOff>
        </xdr:from>
        <xdr:to>
          <xdr:col>10</xdr:col>
          <xdr:colOff>600075</xdr:colOff>
          <xdr:row>71</xdr:row>
          <xdr:rowOff>285750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21</xdr:row>
          <xdr:rowOff>57150</xdr:rowOff>
        </xdr:from>
        <xdr:to>
          <xdr:col>10</xdr:col>
          <xdr:colOff>600075</xdr:colOff>
          <xdr:row>21</xdr:row>
          <xdr:rowOff>285750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23</xdr:row>
          <xdr:rowOff>57150</xdr:rowOff>
        </xdr:from>
        <xdr:to>
          <xdr:col>10</xdr:col>
          <xdr:colOff>600075</xdr:colOff>
          <xdr:row>23</xdr:row>
          <xdr:rowOff>285750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22</xdr:row>
          <xdr:rowOff>57150</xdr:rowOff>
        </xdr:from>
        <xdr:to>
          <xdr:col>10</xdr:col>
          <xdr:colOff>600075</xdr:colOff>
          <xdr:row>22</xdr:row>
          <xdr:rowOff>285750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65</xdr:row>
          <xdr:rowOff>57150</xdr:rowOff>
        </xdr:from>
        <xdr:to>
          <xdr:col>10</xdr:col>
          <xdr:colOff>600075</xdr:colOff>
          <xdr:row>65</xdr:row>
          <xdr:rowOff>285750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67</xdr:row>
          <xdr:rowOff>57150</xdr:rowOff>
        </xdr:from>
        <xdr:to>
          <xdr:col>10</xdr:col>
          <xdr:colOff>600075</xdr:colOff>
          <xdr:row>67</xdr:row>
          <xdr:rowOff>285750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24</xdr:row>
          <xdr:rowOff>57150</xdr:rowOff>
        </xdr:from>
        <xdr:to>
          <xdr:col>10</xdr:col>
          <xdr:colOff>600075</xdr:colOff>
          <xdr:row>24</xdr:row>
          <xdr:rowOff>285750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26</xdr:row>
          <xdr:rowOff>57150</xdr:rowOff>
        </xdr:from>
        <xdr:to>
          <xdr:col>10</xdr:col>
          <xdr:colOff>600075</xdr:colOff>
          <xdr:row>26</xdr:row>
          <xdr:rowOff>285750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25</xdr:row>
          <xdr:rowOff>57150</xdr:rowOff>
        </xdr:from>
        <xdr:to>
          <xdr:col>10</xdr:col>
          <xdr:colOff>600075</xdr:colOff>
          <xdr:row>25</xdr:row>
          <xdr:rowOff>285750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48</xdr:row>
          <xdr:rowOff>57150</xdr:rowOff>
        </xdr:from>
        <xdr:to>
          <xdr:col>10</xdr:col>
          <xdr:colOff>600075</xdr:colOff>
          <xdr:row>48</xdr:row>
          <xdr:rowOff>285750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49</xdr:row>
          <xdr:rowOff>47625</xdr:rowOff>
        </xdr:from>
        <xdr:to>
          <xdr:col>10</xdr:col>
          <xdr:colOff>600075</xdr:colOff>
          <xdr:row>49</xdr:row>
          <xdr:rowOff>276225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18</xdr:row>
          <xdr:rowOff>57150</xdr:rowOff>
        </xdr:from>
        <xdr:to>
          <xdr:col>10</xdr:col>
          <xdr:colOff>600075</xdr:colOff>
          <xdr:row>18</xdr:row>
          <xdr:rowOff>285750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19</xdr:row>
          <xdr:rowOff>57150</xdr:rowOff>
        </xdr:from>
        <xdr:to>
          <xdr:col>10</xdr:col>
          <xdr:colOff>600075</xdr:colOff>
          <xdr:row>19</xdr:row>
          <xdr:rowOff>285750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20</xdr:row>
          <xdr:rowOff>57150</xdr:rowOff>
        </xdr:from>
        <xdr:to>
          <xdr:col>10</xdr:col>
          <xdr:colOff>600075</xdr:colOff>
          <xdr:row>20</xdr:row>
          <xdr:rowOff>285750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66</xdr:row>
          <xdr:rowOff>57150</xdr:rowOff>
        </xdr:from>
        <xdr:to>
          <xdr:col>10</xdr:col>
          <xdr:colOff>600075</xdr:colOff>
          <xdr:row>66</xdr:row>
          <xdr:rowOff>285750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xdr:row>
          <xdr:rowOff>57150</xdr:rowOff>
        </xdr:from>
        <xdr:to>
          <xdr:col>10</xdr:col>
          <xdr:colOff>600075</xdr:colOff>
          <xdr:row>7</xdr:row>
          <xdr:rowOff>285750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9</xdr:row>
          <xdr:rowOff>57150</xdr:rowOff>
        </xdr:from>
        <xdr:to>
          <xdr:col>10</xdr:col>
          <xdr:colOff>600075</xdr:colOff>
          <xdr:row>9</xdr:row>
          <xdr:rowOff>285750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17</xdr:row>
          <xdr:rowOff>57150</xdr:rowOff>
        </xdr:from>
        <xdr:to>
          <xdr:col>10</xdr:col>
          <xdr:colOff>600075</xdr:colOff>
          <xdr:row>17</xdr:row>
          <xdr:rowOff>285750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50</xdr:row>
          <xdr:rowOff>47625</xdr:rowOff>
        </xdr:from>
        <xdr:to>
          <xdr:col>10</xdr:col>
          <xdr:colOff>600075</xdr:colOff>
          <xdr:row>50</xdr:row>
          <xdr:rowOff>276225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60</xdr:row>
          <xdr:rowOff>57150</xdr:rowOff>
        </xdr:from>
        <xdr:to>
          <xdr:col>10</xdr:col>
          <xdr:colOff>600075</xdr:colOff>
          <xdr:row>60</xdr:row>
          <xdr:rowOff>285750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61</xdr:row>
          <xdr:rowOff>57150</xdr:rowOff>
        </xdr:from>
        <xdr:to>
          <xdr:col>10</xdr:col>
          <xdr:colOff>600075</xdr:colOff>
          <xdr:row>61</xdr:row>
          <xdr:rowOff>285750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8</xdr:row>
          <xdr:rowOff>57150</xdr:rowOff>
        </xdr:from>
        <xdr:to>
          <xdr:col>10</xdr:col>
          <xdr:colOff>600075</xdr:colOff>
          <xdr:row>8</xdr:row>
          <xdr:rowOff>285750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13</xdr:row>
          <xdr:rowOff>57150</xdr:rowOff>
        </xdr:from>
        <xdr:to>
          <xdr:col>10</xdr:col>
          <xdr:colOff>600075</xdr:colOff>
          <xdr:row>13</xdr:row>
          <xdr:rowOff>285750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29</xdr:row>
          <xdr:rowOff>57150</xdr:rowOff>
        </xdr:from>
        <xdr:to>
          <xdr:col>10</xdr:col>
          <xdr:colOff>600075</xdr:colOff>
          <xdr:row>29</xdr:row>
          <xdr:rowOff>285750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32</xdr:row>
          <xdr:rowOff>57150</xdr:rowOff>
        </xdr:from>
        <xdr:to>
          <xdr:col>10</xdr:col>
          <xdr:colOff>600075</xdr:colOff>
          <xdr:row>32</xdr:row>
          <xdr:rowOff>285750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34</xdr:row>
          <xdr:rowOff>57150</xdr:rowOff>
        </xdr:from>
        <xdr:to>
          <xdr:col>10</xdr:col>
          <xdr:colOff>600075</xdr:colOff>
          <xdr:row>34</xdr:row>
          <xdr:rowOff>285750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37</xdr:row>
          <xdr:rowOff>57150</xdr:rowOff>
        </xdr:from>
        <xdr:to>
          <xdr:col>10</xdr:col>
          <xdr:colOff>600075</xdr:colOff>
          <xdr:row>37</xdr:row>
          <xdr:rowOff>285750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72</xdr:row>
          <xdr:rowOff>47625</xdr:rowOff>
        </xdr:from>
        <xdr:to>
          <xdr:col>10</xdr:col>
          <xdr:colOff>600075</xdr:colOff>
          <xdr:row>72</xdr:row>
          <xdr:rowOff>276225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38</xdr:row>
          <xdr:rowOff>57150</xdr:rowOff>
        </xdr:from>
        <xdr:to>
          <xdr:col>10</xdr:col>
          <xdr:colOff>600075</xdr:colOff>
          <xdr:row>38</xdr:row>
          <xdr:rowOff>285750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57150</xdr:rowOff>
        </xdr:from>
        <xdr:to>
          <xdr:col>10</xdr:col>
          <xdr:colOff>600075</xdr:colOff>
          <xdr:row>40</xdr:row>
          <xdr:rowOff>285750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39</xdr:row>
          <xdr:rowOff>57150</xdr:rowOff>
        </xdr:from>
        <xdr:to>
          <xdr:col>10</xdr:col>
          <xdr:colOff>600075</xdr:colOff>
          <xdr:row>39</xdr:row>
          <xdr:rowOff>285750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57150</xdr:rowOff>
        </xdr:from>
        <xdr:to>
          <xdr:col>10</xdr:col>
          <xdr:colOff>600075</xdr:colOff>
          <xdr:row>40</xdr:row>
          <xdr:rowOff>285750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39</xdr:row>
          <xdr:rowOff>57150</xdr:rowOff>
        </xdr:from>
        <xdr:to>
          <xdr:col>10</xdr:col>
          <xdr:colOff>600075</xdr:colOff>
          <xdr:row>39</xdr:row>
          <xdr:rowOff>285750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Q38"/>
  <sheetViews>
    <sheetView showZeros="0" topLeftCell="A16" zoomScaleNormal="100" zoomScaleSheetLayoutView="100" workbookViewId="0">
      <selection activeCell="D11" sqref="D11:G11"/>
    </sheetView>
  </sheetViews>
  <sheetFormatPr defaultColWidth="8.85546875" defaultRowHeight="19.899999999999999" customHeight="1" x14ac:dyDescent="0.15"/>
  <cols>
    <col min="1" max="1" width="3.140625" style="37" customWidth="1"/>
    <col min="2" max="3" width="10.28515625" style="37" customWidth="1"/>
    <col min="4" max="4" width="9.85546875" style="38" customWidth="1"/>
    <col min="5" max="8" width="9.85546875" style="37" customWidth="1"/>
    <col min="9" max="9" width="8.85546875" style="37"/>
    <col min="10" max="15" width="11.7109375" style="37" customWidth="1"/>
    <col min="16" max="16384" width="8.85546875" style="37"/>
  </cols>
  <sheetData>
    <row r="1" spans="1:15" ht="25.9" customHeight="1" x14ac:dyDescent="0.15">
      <c r="A1" s="67"/>
      <c r="B1" s="272" t="s">
        <v>116</v>
      </c>
      <c r="C1" s="272"/>
      <c r="D1" s="272"/>
      <c r="E1" s="272"/>
      <c r="F1" s="272"/>
      <c r="G1" s="272"/>
      <c r="H1" s="272"/>
      <c r="I1" s="67"/>
      <c r="J1" s="78"/>
      <c r="K1" s="78"/>
      <c r="L1" s="78"/>
      <c r="M1" s="78"/>
      <c r="N1" s="78"/>
      <c r="O1" s="78"/>
    </row>
    <row r="2" spans="1:15" ht="19.899999999999999" customHeight="1" x14ac:dyDescent="0.15">
      <c r="A2" s="67"/>
      <c r="B2" s="120"/>
      <c r="C2" s="71" t="s">
        <v>114</v>
      </c>
      <c r="D2" s="121"/>
      <c r="E2" s="71" t="s">
        <v>122</v>
      </c>
      <c r="F2" s="185"/>
      <c r="G2" s="67" t="s">
        <v>115</v>
      </c>
      <c r="H2" s="67"/>
      <c r="I2" s="67"/>
      <c r="J2" s="78"/>
      <c r="K2" s="78"/>
      <c r="L2" s="78"/>
      <c r="M2" s="78"/>
      <c r="N2" s="78"/>
      <c r="O2" s="78"/>
    </row>
    <row r="3" spans="1:15" ht="19.899999999999999" customHeight="1" thickBot="1" x14ac:dyDescent="0.2">
      <c r="A3" s="67"/>
      <c r="B3" s="79" t="s">
        <v>156</v>
      </c>
      <c r="C3" s="67"/>
      <c r="D3" s="69"/>
      <c r="E3" s="67"/>
      <c r="F3" s="67"/>
      <c r="G3" s="67"/>
      <c r="H3" s="67"/>
      <c r="I3" s="67"/>
      <c r="J3" s="78" t="s">
        <v>112</v>
      </c>
      <c r="K3" s="78"/>
      <c r="L3" s="78"/>
      <c r="M3" s="78"/>
      <c r="N3" s="78"/>
      <c r="O3" s="78"/>
    </row>
    <row r="4" spans="1:15" ht="19.899999999999999" customHeight="1" x14ac:dyDescent="0.15">
      <c r="A4" s="67"/>
      <c r="B4" s="80" t="s">
        <v>155</v>
      </c>
      <c r="C4" s="67"/>
      <c r="D4" s="69"/>
      <c r="E4" s="67"/>
      <c r="F4" s="67"/>
      <c r="G4" s="67"/>
      <c r="H4" s="67"/>
      <c r="I4" s="67"/>
      <c r="J4" s="194" t="s">
        <v>95</v>
      </c>
      <c r="K4" s="197" t="s">
        <v>96</v>
      </c>
      <c r="L4" s="198" t="s">
        <v>137</v>
      </c>
      <c r="M4" s="78"/>
      <c r="N4" s="78"/>
      <c r="O4" s="78"/>
    </row>
    <row r="5" spans="1:15" ht="19.899999999999999" customHeight="1" x14ac:dyDescent="0.15">
      <c r="A5" s="67"/>
      <c r="B5" s="71" t="s">
        <v>94</v>
      </c>
      <c r="C5" s="71"/>
      <c r="D5" s="69"/>
      <c r="E5" s="67"/>
      <c r="F5" s="70"/>
      <c r="G5" s="70"/>
      <c r="H5" s="70"/>
      <c r="I5" s="67"/>
      <c r="J5" s="195" t="s">
        <v>97</v>
      </c>
      <c r="K5" s="81" t="s">
        <v>121</v>
      </c>
      <c r="L5" s="199" t="s">
        <v>138</v>
      </c>
      <c r="M5" s="78"/>
      <c r="N5" s="78"/>
      <c r="O5" s="78"/>
    </row>
    <row r="6" spans="1:15" ht="19.899999999999999" customHeight="1" thickBot="1" x14ac:dyDescent="0.2">
      <c r="A6" s="67"/>
      <c r="B6" s="253" t="s">
        <v>56</v>
      </c>
      <c r="C6" s="254"/>
      <c r="D6" s="273">
        <v>2022108753</v>
      </c>
      <c r="E6" s="273"/>
      <c r="F6" s="82"/>
      <c r="G6" s="83"/>
      <c r="H6" s="83"/>
      <c r="I6" s="70"/>
      <c r="J6" s="196" t="s">
        <v>98</v>
      </c>
      <c r="K6" s="200" t="s">
        <v>204</v>
      </c>
      <c r="L6" s="201" t="s">
        <v>174</v>
      </c>
      <c r="M6" s="78"/>
      <c r="N6" s="78"/>
      <c r="O6" s="78"/>
    </row>
    <row r="7" spans="1:15" ht="19.899999999999999" customHeight="1" x14ac:dyDescent="0.15">
      <c r="A7" s="67"/>
      <c r="B7" s="282" t="s">
        <v>57</v>
      </c>
      <c r="C7" s="283"/>
      <c r="D7" s="276" t="s">
        <v>274</v>
      </c>
      <c r="E7" s="277"/>
      <c r="F7" s="277"/>
      <c r="G7" s="277"/>
      <c r="H7" s="278"/>
      <c r="I7" s="67"/>
      <c r="J7" s="196" t="s">
        <v>99</v>
      </c>
      <c r="K7" s="84"/>
      <c r="L7" s="85"/>
      <c r="M7" s="78"/>
      <c r="N7" s="78"/>
      <c r="O7" s="78"/>
    </row>
    <row r="8" spans="1:15" ht="19.899999999999999" customHeight="1" x14ac:dyDescent="0.15">
      <c r="A8" s="67"/>
      <c r="B8" s="284"/>
      <c r="C8" s="285"/>
      <c r="D8" s="279"/>
      <c r="E8" s="280"/>
      <c r="F8" s="280"/>
      <c r="G8" s="280"/>
      <c r="H8" s="281"/>
      <c r="I8" s="67"/>
      <c r="J8" s="196" t="s">
        <v>100</v>
      </c>
      <c r="K8" s="84"/>
      <c r="L8" s="85"/>
      <c r="M8" s="78"/>
      <c r="N8" s="78"/>
      <c r="O8" s="78"/>
    </row>
    <row r="9" spans="1:15" ht="19.899999999999999" customHeight="1" x14ac:dyDescent="0.15">
      <c r="A9" s="67"/>
      <c r="B9" s="253" t="s">
        <v>107</v>
      </c>
      <c r="C9" s="254"/>
      <c r="D9" s="269" t="s">
        <v>103</v>
      </c>
      <c r="E9" s="271"/>
      <c r="F9" s="86" t="s">
        <v>104</v>
      </c>
      <c r="G9" s="87"/>
      <c r="H9" s="87"/>
      <c r="I9" s="67"/>
      <c r="J9" s="196" t="s">
        <v>101</v>
      </c>
      <c r="K9" s="84"/>
      <c r="L9" s="85"/>
      <c r="M9" s="78"/>
      <c r="N9" s="78"/>
      <c r="O9" s="78"/>
    </row>
    <row r="10" spans="1:15" ht="19.899999999999999" customHeight="1" x14ac:dyDescent="0.15">
      <c r="A10" s="67"/>
      <c r="B10" s="253" t="s">
        <v>96</v>
      </c>
      <c r="C10" s="254"/>
      <c r="D10" s="117" t="s">
        <v>221</v>
      </c>
      <c r="E10" s="116">
        <v>4</v>
      </c>
      <c r="F10" s="118" t="s">
        <v>120</v>
      </c>
      <c r="G10" s="119" t="s">
        <v>204</v>
      </c>
      <c r="H10" s="88"/>
      <c r="I10" s="67"/>
      <c r="J10" s="196" t="s">
        <v>102</v>
      </c>
      <c r="K10" s="84"/>
      <c r="L10" s="85"/>
      <c r="M10" s="78"/>
      <c r="N10" s="78"/>
      <c r="O10" s="78"/>
    </row>
    <row r="11" spans="1:15" ht="19.899999999999999" customHeight="1" thickBot="1" x14ac:dyDescent="0.2">
      <c r="A11" s="67"/>
      <c r="B11" s="253" t="s">
        <v>139</v>
      </c>
      <c r="C11" s="254"/>
      <c r="D11" s="269" t="s">
        <v>138</v>
      </c>
      <c r="E11" s="270"/>
      <c r="F11" s="270"/>
      <c r="G11" s="271"/>
      <c r="H11" s="89"/>
      <c r="I11" s="67"/>
      <c r="J11" s="202" t="s">
        <v>103</v>
      </c>
      <c r="K11" s="84"/>
      <c r="L11" s="85"/>
      <c r="M11" s="78"/>
      <c r="N11" s="78"/>
      <c r="O11" s="78"/>
    </row>
    <row r="12" spans="1:15" ht="19.899999999999999" customHeight="1" x14ac:dyDescent="0.15">
      <c r="A12" s="67" t="s">
        <v>179</v>
      </c>
      <c r="B12" s="68"/>
      <c r="C12" s="68"/>
      <c r="D12" s="69"/>
      <c r="E12" s="67"/>
      <c r="F12" s="67"/>
      <c r="G12" s="70"/>
      <c r="H12" s="70"/>
      <c r="I12" s="67"/>
      <c r="J12" s="213"/>
      <c r="K12" s="203" t="s">
        <v>180</v>
      </c>
      <c r="L12" s="210" t="s">
        <v>181</v>
      </c>
      <c r="M12" s="208"/>
      <c r="N12" s="209"/>
      <c r="O12" s="78"/>
    </row>
    <row r="13" spans="1:15" ht="19.899999999999999" customHeight="1" x14ac:dyDescent="0.15">
      <c r="A13" s="67"/>
      <c r="B13" s="249" t="s">
        <v>183</v>
      </c>
      <c r="C13" s="250"/>
      <c r="D13" s="246" t="str">
        <f>TEXT(IF(D11=L5,K13,L13),)</f>
        <v/>
      </c>
      <c r="E13" s="248"/>
      <c r="F13" s="189" t="s">
        <v>191</v>
      </c>
      <c r="G13" s="67"/>
      <c r="H13" s="67"/>
      <c r="I13" s="67"/>
      <c r="J13" s="214" t="str">
        <f>B13</f>
        <v>シートの追加</v>
      </c>
      <c r="K13" s="188"/>
      <c r="L13" s="187" t="s">
        <v>182</v>
      </c>
      <c r="M13" s="193"/>
      <c r="N13" s="211"/>
      <c r="O13" s="78"/>
    </row>
    <row r="14" spans="1:15" ht="19.899999999999999" customHeight="1" x14ac:dyDescent="0.15">
      <c r="A14" s="67"/>
      <c r="B14" s="249" t="s">
        <v>175</v>
      </c>
      <c r="C14" s="250"/>
      <c r="D14" s="251" t="str">
        <f>IF(D11=L5,K14,L14)</f>
        <v>３種類</v>
      </c>
      <c r="E14" s="252"/>
      <c r="F14" s="189" t="s">
        <v>184</v>
      </c>
      <c r="G14" s="67"/>
      <c r="H14" s="67"/>
      <c r="I14" s="67"/>
      <c r="J14" s="214" t="str">
        <f>B14</f>
        <v>シートの種類</v>
      </c>
      <c r="K14" s="186" t="s">
        <v>176</v>
      </c>
      <c r="L14" s="212" t="s">
        <v>177</v>
      </c>
      <c r="M14" s="193"/>
      <c r="N14" s="211"/>
      <c r="O14" s="78"/>
    </row>
    <row r="15" spans="1:15" ht="19.899999999999999" customHeight="1" thickBot="1" x14ac:dyDescent="0.2">
      <c r="A15" s="67"/>
      <c r="B15" s="249" t="s">
        <v>189</v>
      </c>
      <c r="C15" s="250"/>
      <c r="D15" s="246">
        <f>IF(D11=L5,K15,L15)</f>
        <v>0</v>
      </c>
      <c r="E15" s="247"/>
      <c r="F15" s="247">
        <f t="shared" ref="F15" si="0">IF(F12=N6,M15,N15)</f>
        <v>0</v>
      </c>
      <c r="G15" s="248"/>
      <c r="H15" s="189" t="s">
        <v>191</v>
      </c>
      <c r="I15" s="67"/>
      <c r="J15" s="215" t="str">
        <f>B15</f>
        <v>シート名</v>
      </c>
      <c r="K15" s="204"/>
      <c r="L15" s="205" t="s">
        <v>190</v>
      </c>
      <c r="M15" s="206"/>
      <c r="N15" s="207"/>
      <c r="O15" s="78"/>
    </row>
    <row r="16" spans="1:15" ht="19.899999999999999" customHeight="1" x14ac:dyDescent="0.15">
      <c r="A16" s="67" t="s">
        <v>178</v>
      </c>
      <c r="B16" s="68"/>
      <c r="C16" s="68"/>
      <c r="D16" s="69"/>
      <c r="E16" s="67"/>
      <c r="F16" s="67"/>
      <c r="G16" s="70"/>
      <c r="H16" s="70"/>
      <c r="I16" s="67"/>
      <c r="J16" s="90"/>
      <c r="K16" s="78"/>
      <c r="L16" s="78"/>
      <c r="M16" s="78"/>
      <c r="N16" s="78"/>
      <c r="O16" s="78"/>
    </row>
    <row r="17" spans="1:17" ht="19.899999999999999" customHeight="1" x14ac:dyDescent="0.15">
      <c r="A17" s="67"/>
      <c r="B17" s="249" t="s">
        <v>126</v>
      </c>
      <c r="C17" s="250"/>
      <c r="D17" s="246" t="str">
        <f>"平成"&amp;34-5&amp;"年度から令和"&amp;IF(E10-1=1,"元",E10-1)&amp;"年度まで"</f>
        <v>平成29年度から令和3年度まで</v>
      </c>
      <c r="E17" s="247"/>
      <c r="F17" s="247"/>
      <c r="G17" s="248"/>
      <c r="H17" s="67"/>
      <c r="I17" s="67"/>
      <c r="K17" s="78"/>
      <c r="L17" s="78"/>
      <c r="M17" s="78"/>
      <c r="N17" s="78"/>
      <c r="O17" s="78"/>
    </row>
    <row r="18" spans="1:17" ht="19.899999999999999" customHeight="1" x14ac:dyDescent="0.15">
      <c r="A18" s="67"/>
      <c r="B18" s="249" t="s">
        <v>111</v>
      </c>
      <c r="C18" s="250"/>
      <c r="D18" s="246" t="str">
        <f>"平成"&amp;34-10&amp;"年度から令和"&amp;IF(E10-1=1,"元",E10-1)&amp;"年度まで"</f>
        <v>平成24年度から令和3年度まで</v>
      </c>
      <c r="E18" s="247"/>
      <c r="F18" s="247"/>
      <c r="G18" s="248"/>
      <c r="H18" s="67"/>
      <c r="I18" s="67"/>
      <c r="K18" s="78"/>
      <c r="L18" s="78"/>
      <c r="M18" s="78"/>
      <c r="N18" s="78"/>
      <c r="O18" s="78"/>
    </row>
    <row r="19" spans="1:17" ht="19.899999999999999" customHeight="1" x14ac:dyDescent="0.15">
      <c r="A19" s="67"/>
      <c r="B19" s="253" t="s">
        <v>109</v>
      </c>
      <c r="C19" s="254"/>
      <c r="D19" s="274">
        <f>IF(OR(D9=J6),L19,K19)</f>
        <v>4000</v>
      </c>
      <c r="E19" s="275"/>
      <c r="F19" s="67" t="s">
        <v>110</v>
      </c>
      <c r="G19" s="67"/>
      <c r="H19" s="67"/>
      <c r="I19" s="67"/>
      <c r="J19" s="91" t="s">
        <v>113</v>
      </c>
      <c r="K19" s="216">
        <v>4000</v>
      </c>
      <c r="L19" s="216">
        <v>6000</v>
      </c>
      <c r="M19" s="78"/>
      <c r="N19" s="78"/>
      <c r="O19" s="78"/>
    </row>
    <row r="20" spans="1:17" ht="19.899999999999999" customHeight="1" x14ac:dyDescent="0.15">
      <c r="A20" s="67"/>
      <c r="B20" s="71"/>
      <c r="C20" s="71"/>
      <c r="D20" s="69"/>
      <c r="E20" s="67"/>
      <c r="F20" s="67"/>
      <c r="G20" s="67"/>
      <c r="H20" s="67"/>
      <c r="I20" s="67"/>
      <c r="J20" s="78" t="s">
        <v>217</v>
      </c>
      <c r="K20" s="78"/>
      <c r="L20" s="78"/>
      <c r="M20" s="78"/>
      <c r="N20" s="78"/>
      <c r="O20" s="78"/>
    </row>
    <row r="21" spans="1:17" ht="19.899999999999999" customHeight="1" x14ac:dyDescent="0.15">
      <c r="A21" s="67"/>
      <c r="B21" s="249" t="s">
        <v>119</v>
      </c>
      <c r="C21" s="250"/>
      <c r="D21" s="246" t="str">
        <f>IF(OR(G10=K5),J22,J23)</f>
        <v>前年度（令和3年度）</v>
      </c>
      <c r="E21" s="247"/>
      <c r="F21" s="247"/>
      <c r="G21" s="248"/>
      <c r="H21" s="67"/>
      <c r="I21" s="67"/>
      <c r="J21" s="92" t="s">
        <v>124</v>
      </c>
      <c r="K21" s="93"/>
      <c r="L21" s="93"/>
      <c r="M21" s="94" t="s">
        <v>125</v>
      </c>
      <c r="N21" s="93"/>
      <c r="O21" s="95"/>
      <c r="P21" s="65"/>
      <c r="Q21" s="66"/>
    </row>
    <row r="22" spans="1:17" ht="19.899999999999999" customHeight="1" x14ac:dyDescent="0.15">
      <c r="A22" s="67"/>
      <c r="B22" s="249" t="s">
        <v>123</v>
      </c>
      <c r="C22" s="250"/>
      <c r="D22" s="246" t="str">
        <f>IF(OR(G10=K5),M22,M23)</f>
        <v>令和元年度から令和3年度まで</v>
      </c>
      <c r="E22" s="247"/>
      <c r="F22" s="247"/>
      <c r="G22" s="248"/>
      <c r="H22" s="67"/>
      <c r="I22" s="67"/>
      <c r="J22" s="96" t="str">
        <f>"前々年度（令和2年度）"</f>
        <v>前々年度（令和2年度）</v>
      </c>
      <c r="K22" s="97"/>
      <c r="L22" s="97"/>
      <c r="M22" s="259" t="str">
        <f>"平成"&amp;34-4&amp;"年度から令和"&amp;E10-2&amp;"年度まで"</f>
        <v>平成30年度から令和2年度まで</v>
      </c>
      <c r="N22" s="260"/>
      <c r="O22" s="261"/>
      <c r="P22" s="65"/>
      <c r="Q22" s="66"/>
    </row>
    <row r="23" spans="1:17" ht="19.899999999999999" customHeight="1" x14ac:dyDescent="0.15">
      <c r="A23" s="67"/>
      <c r="B23" s="71"/>
      <c r="C23" s="71"/>
      <c r="D23" s="69"/>
      <c r="E23" s="67"/>
      <c r="F23" s="67"/>
      <c r="G23" s="67"/>
      <c r="H23" s="67"/>
      <c r="I23" s="67"/>
      <c r="J23" s="98" t="str">
        <f>"前年度（令和"&amp;E10-1&amp;"年度）"</f>
        <v>前年度（令和3年度）</v>
      </c>
      <c r="K23" s="99"/>
      <c r="L23" s="99"/>
      <c r="M23" s="259" t="str">
        <f>"令和元年度から令和"&amp;E10-1&amp;"年度まで"</f>
        <v>令和元年度から令和3年度まで</v>
      </c>
      <c r="N23" s="260"/>
      <c r="O23" s="261"/>
      <c r="P23" s="65"/>
      <c r="Q23" s="66"/>
    </row>
    <row r="24" spans="1:17" ht="19.899999999999999" customHeight="1" x14ac:dyDescent="0.15">
      <c r="A24" s="67"/>
      <c r="B24" s="249" t="s">
        <v>127</v>
      </c>
      <c r="C24" s="250"/>
      <c r="D24" s="246" t="str">
        <f>"令和元年4月1日"</f>
        <v>令和元年4月1日</v>
      </c>
      <c r="E24" s="247"/>
      <c r="F24" s="247"/>
      <c r="G24" s="248"/>
      <c r="H24" s="67"/>
      <c r="I24" s="67"/>
      <c r="J24" s="78"/>
      <c r="K24" s="78"/>
      <c r="L24" s="78"/>
      <c r="M24" s="78"/>
      <c r="N24" s="78"/>
      <c r="O24" s="78"/>
    </row>
    <row r="25" spans="1:17" ht="19.899999999999999" customHeight="1" x14ac:dyDescent="0.15">
      <c r="A25" s="67"/>
      <c r="B25" s="71"/>
      <c r="C25" s="71"/>
      <c r="D25" s="69"/>
      <c r="E25" s="67"/>
      <c r="F25" s="67"/>
      <c r="G25" s="67"/>
      <c r="H25" s="67"/>
      <c r="I25" s="67"/>
      <c r="J25" s="78" t="s">
        <v>173</v>
      </c>
      <c r="K25" s="78"/>
      <c r="L25" s="78"/>
      <c r="M25" s="78"/>
      <c r="N25" s="78"/>
      <c r="O25" s="78"/>
    </row>
    <row r="26" spans="1:17" ht="19.899999999999999" customHeight="1" x14ac:dyDescent="0.15">
      <c r="A26" s="67"/>
      <c r="B26" s="249" t="s">
        <v>223</v>
      </c>
      <c r="C26" s="250"/>
      <c r="D26" s="262" t="str">
        <f>IF(D9=J5,K27,IF(D9=J6,K28,IF(D9=J11,K29,K30)))</f>
        <v>前年度（令和3年度）の水道施設緊急修繕協定締結及び前年度（令和3年度）の活動実績</v>
      </c>
      <c r="E26" s="263"/>
      <c r="F26" s="263"/>
      <c r="G26" s="263"/>
      <c r="H26" s="264"/>
      <c r="I26" s="67"/>
      <c r="J26" s="77" t="s">
        <v>132</v>
      </c>
      <c r="K26" s="92" t="s">
        <v>133</v>
      </c>
      <c r="L26" s="93"/>
      <c r="M26" s="93"/>
      <c r="N26" s="93"/>
      <c r="O26" s="95"/>
    </row>
    <row r="27" spans="1:17" ht="19.899999999999999" customHeight="1" x14ac:dyDescent="0.15">
      <c r="A27" s="67"/>
      <c r="B27" s="67"/>
      <c r="C27" s="67"/>
      <c r="D27" s="69"/>
      <c r="E27" s="67"/>
      <c r="F27" s="67"/>
      <c r="G27" s="67"/>
      <c r="H27" s="67"/>
      <c r="I27" s="67"/>
      <c r="J27" s="100" t="s">
        <v>129</v>
      </c>
      <c r="K27" s="101" t="s">
        <v>224</v>
      </c>
      <c r="L27" s="102"/>
      <c r="M27" s="102"/>
      <c r="N27" s="102"/>
      <c r="O27" s="103"/>
    </row>
    <row r="28" spans="1:17" ht="19.899999999999999" customHeight="1" x14ac:dyDescent="0.15">
      <c r="A28" s="67"/>
      <c r="B28" s="265" t="s">
        <v>167</v>
      </c>
      <c r="C28" s="266"/>
      <c r="D28" s="246" t="str">
        <f>IF(OR(D9=J5,D9=J9,D9=J10,D9=J11),L33,L34)</f>
        <v>３台以上</v>
      </c>
      <c r="E28" s="247"/>
      <c r="F28" s="247"/>
      <c r="G28" s="248"/>
      <c r="H28" s="67"/>
      <c r="I28" s="74"/>
      <c r="J28" s="104" t="s">
        <v>128</v>
      </c>
      <c r="K28" s="105" t="s">
        <v>225</v>
      </c>
      <c r="L28" s="106"/>
      <c r="M28" s="106"/>
      <c r="N28" s="106"/>
      <c r="O28" s="107"/>
    </row>
    <row r="29" spans="1:17" ht="19.899999999999999" customHeight="1" x14ac:dyDescent="0.15">
      <c r="A29" s="67"/>
      <c r="B29" s="267"/>
      <c r="C29" s="268"/>
      <c r="D29" s="246" t="str">
        <f>IF(OR(D9=J5,D9=J9,D9=J10,D9=J11),M33,M34)</f>
        <v>上記以外</v>
      </c>
      <c r="E29" s="247"/>
      <c r="F29" s="247"/>
      <c r="G29" s="248"/>
      <c r="H29" s="67"/>
      <c r="I29" s="67"/>
      <c r="J29" s="104" t="s">
        <v>130</v>
      </c>
      <c r="K29" s="105" t="s">
        <v>271</v>
      </c>
      <c r="L29" s="106"/>
      <c r="M29" s="106"/>
      <c r="N29" s="106"/>
      <c r="O29" s="107"/>
    </row>
    <row r="30" spans="1:17" ht="19.899999999999999" customHeight="1" x14ac:dyDescent="0.15">
      <c r="A30" s="67"/>
      <c r="B30" s="156"/>
      <c r="C30" s="156"/>
      <c r="D30" s="161" t="s">
        <v>226</v>
      </c>
      <c r="E30" s="156"/>
      <c r="F30" s="156"/>
      <c r="G30" s="156"/>
      <c r="H30" s="67"/>
      <c r="I30" s="67"/>
      <c r="J30" s="108" t="s">
        <v>131</v>
      </c>
      <c r="K30" s="98" t="s">
        <v>141</v>
      </c>
      <c r="L30" s="99"/>
      <c r="M30" s="99"/>
      <c r="N30" s="99"/>
      <c r="O30" s="109"/>
    </row>
    <row r="31" spans="1:17" ht="19.899999999999999" customHeight="1" x14ac:dyDescent="0.15">
      <c r="A31" s="67"/>
      <c r="B31" s="67"/>
      <c r="C31" s="70"/>
      <c r="D31" s="76"/>
      <c r="E31" s="70"/>
      <c r="F31" s="70"/>
      <c r="G31" s="70"/>
      <c r="H31" s="70"/>
      <c r="I31" s="67"/>
      <c r="O31" s="78"/>
    </row>
    <row r="32" spans="1:17" ht="19.899999999999999" customHeight="1" x14ac:dyDescent="0.15">
      <c r="A32" s="67"/>
      <c r="B32" s="67"/>
      <c r="C32" s="67"/>
      <c r="D32" s="72" t="s">
        <v>154</v>
      </c>
      <c r="E32" s="73" t="s">
        <v>152</v>
      </c>
      <c r="F32" s="73" t="s">
        <v>148</v>
      </c>
      <c r="G32" s="73" t="s">
        <v>153</v>
      </c>
      <c r="H32" s="67"/>
      <c r="I32" s="67"/>
      <c r="J32" s="37" t="s">
        <v>168</v>
      </c>
      <c r="O32" s="78"/>
    </row>
    <row r="33" spans="1:15" ht="19.899999999999999" customHeight="1" x14ac:dyDescent="0.15">
      <c r="A33" s="67"/>
      <c r="B33" s="249" t="s">
        <v>144</v>
      </c>
      <c r="C33" s="250"/>
      <c r="D33" s="75">
        <v>9</v>
      </c>
      <c r="E33" s="75">
        <f>IF(OR(D11=J37),J38,K38)</f>
        <v>-2</v>
      </c>
      <c r="F33" s="75">
        <f>IF(OR(D9=J5,D9=J6,D9=J11),L38,N38)</f>
        <v>0</v>
      </c>
      <c r="G33" s="185">
        <f>D33+E33+F33</f>
        <v>7</v>
      </c>
      <c r="H33" s="67"/>
      <c r="I33" s="67"/>
      <c r="J33" s="158" t="s">
        <v>169</v>
      </c>
      <c r="K33" s="159"/>
      <c r="L33" s="160" t="s">
        <v>171</v>
      </c>
      <c r="M33" s="160" t="s">
        <v>172</v>
      </c>
      <c r="O33" s="78"/>
    </row>
    <row r="34" spans="1:15" ht="19.899999999999999" customHeight="1" x14ac:dyDescent="0.15">
      <c r="A34" s="156"/>
      <c r="B34" s="249" t="s">
        <v>145</v>
      </c>
      <c r="C34" s="250"/>
      <c r="D34" s="75">
        <v>29</v>
      </c>
      <c r="E34" s="75">
        <f>E33</f>
        <v>-2</v>
      </c>
      <c r="F34" s="75">
        <f>F33</f>
        <v>0</v>
      </c>
      <c r="G34" s="185">
        <f>D34+E34+F34</f>
        <v>27</v>
      </c>
      <c r="H34" s="156"/>
      <c r="I34" s="156"/>
      <c r="J34" s="158" t="s">
        <v>170</v>
      </c>
      <c r="K34" s="159"/>
      <c r="L34" s="160" t="s">
        <v>222</v>
      </c>
      <c r="M34" s="160" t="s">
        <v>68</v>
      </c>
    </row>
    <row r="35" spans="1:15" ht="19.899999999999999" customHeight="1" x14ac:dyDescent="0.15">
      <c r="A35" s="156"/>
      <c r="B35" s="156"/>
      <c r="C35" s="156"/>
      <c r="D35" s="157"/>
      <c r="E35" s="156"/>
      <c r="F35" s="156"/>
      <c r="G35" s="156"/>
      <c r="H35" s="156"/>
      <c r="I35" s="156"/>
    </row>
    <row r="36" spans="1:15" ht="19.899999999999999" customHeight="1" x14ac:dyDescent="0.15">
      <c r="J36" s="78" t="s">
        <v>149</v>
      </c>
      <c r="K36" s="78"/>
      <c r="L36" s="78"/>
      <c r="M36" s="78"/>
      <c r="N36" s="78"/>
    </row>
    <row r="37" spans="1:15" ht="19.899999999999999" customHeight="1" x14ac:dyDescent="0.15">
      <c r="J37" s="110" t="s">
        <v>146</v>
      </c>
      <c r="K37" s="111" t="s">
        <v>147</v>
      </c>
      <c r="L37" s="257" t="s">
        <v>150</v>
      </c>
      <c r="M37" s="258"/>
      <c r="N37" s="112" t="s">
        <v>151</v>
      </c>
    </row>
    <row r="38" spans="1:15" ht="19.899999999999999" customHeight="1" x14ac:dyDescent="0.15">
      <c r="J38" s="113">
        <v>-2</v>
      </c>
      <c r="K38" s="114">
        <v>0</v>
      </c>
      <c r="L38" s="255">
        <v>0</v>
      </c>
      <c r="M38" s="256"/>
      <c r="N38" s="115">
        <v>-1</v>
      </c>
    </row>
  </sheetData>
  <mergeCells count="39">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8:G28"/>
    <mergeCell ref="B14:C14"/>
    <mergeCell ref="B13:C13"/>
    <mergeCell ref="D14:E14"/>
    <mergeCell ref="D13:E13"/>
    <mergeCell ref="B15:C15"/>
    <mergeCell ref="D15:G15"/>
  </mergeCells>
  <phoneticPr fontId="2"/>
  <dataValidations count="3">
    <dataValidation type="list" allowBlank="1" showInputMessage="1" showErrorMessage="1" sqref="D9">
      <formula1>$J$5:$J$11</formula1>
    </dataValidation>
    <dataValidation type="list" allowBlank="1" showInputMessage="1" showErrorMessage="1" sqref="G10">
      <formula1>$K$5:$K$6</formula1>
    </dataValidation>
    <dataValidation type="list" allowBlank="1" showInputMessage="1" showErrorMessage="1" sqref="D11">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B1:O32"/>
  <sheetViews>
    <sheetView tabSelected="1" view="pageBreakPreview" topLeftCell="A10" zoomScaleNormal="90" zoomScaleSheetLayoutView="100" workbookViewId="0">
      <selection activeCell="E30" sqref="E30:J30"/>
    </sheetView>
  </sheetViews>
  <sheetFormatPr defaultColWidth="8.85546875" defaultRowHeight="19.899999999999999" customHeight="1" x14ac:dyDescent="0.15"/>
  <cols>
    <col min="1" max="1" width="1" style="36" customWidth="1"/>
    <col min="2" max="11" width="8.85546875" style="36"/>
    <col min="12" max="12" width="0" style="36" hidden="1" customWidth="1"/>
    <col min="13" max="14" width="8.85546875" style="36"/>
    <col min="15" max="15" width="10.7109375" style="36" customWidth="1"/>
    <col min="16" max="16384" width="8.85546875" style="36"/>
  </cols>
  <sheetData>
    <row r="1" spans="2:15" ht="19.899999999999999" customHeight="1" x14ac:dyDescent="0.3">
      <c r="L1" s="192" t="s">
        <v>188</v>
      </c>
    </row>
    <row r="2" spans="2:15" ht="19.899999999999999" customHeight="1" x14ac:dyDescent="0.15">
      <c r="L2" s="286" t="s">
        <v>211</v>
      </c>
    </row>
    <row r="3" spans="2:15" ht="19.899999999999999" customHeight="1" x14ac:dyDescent="0.15">
      <c r="L3" s="286"/>
    </row>
    <row r="4" spans="2:15" ht="19.899999999999999" customHeight="1" x14ac:dyDescent="0.15">
      <c r="B4" s="287"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287"/>
      <c r="D4" s="287"/>
      <c r="E4" s="287"/>
      <c r="F4" s="287"/>
      <c r="G4" s="287"/>
      <c r="H4" s="287"/>
      <c r="I4" s="287"/>
      <c r="J4" s="287"/>
      <c r="K4" s="287"/>
      <c r="L4" s="286"/>
    </row>
    <row r="5" spans="2:15" ht="19.899999999999999" customHeight="1" x14ac:dyDescent="0.15">
      <c r="B5" s="287"/>
      <c r="C5" s="287"/>
      <c r="D5" s="287"/>
      <c r="E5" s="287"/>
      <c r="F5" s="287"/>
      <c r="G5" s="287"/>
      <c r="H5" s="287"/>
      <c r="I5" s="287"/>
      <c r="J5" s="287"/>
      <c r="K5" s="287"/>
      <c r="L5" s="286"/>
    </row>
    <row r="6" spans="2:15" ht="19.899999999999999" customHeight="1" x14ac:dyDescent="0.25">
      <c r="B6" s="287"/>
      <c r="C6" s="287"/>
      <c r="D6" s="287"/>
      <c r="E6" s="287"/>
      <c r="F6" s="287"/>
      <c r="G6" s="287"/>
      <c r="H6" s="287"/>
      <c r="I6" s="287"/>
      <c r="J6" s="287"/>
      <c r="K6" s="287"/>
      <c r="L6" s="229" t="s">
        <v>216</v>
      </c>
      <c r="M6" s="39"/>
      <c r="N6" s="39"/>
      <c r="O6" s="39"/>
    </row>
    <row r="7" spans="2:15" ht="19.899999999999999" customHeight="1" x14ac:dyDescent="0.25">
      <c r="B7" s="123"/>
      <c r="C7" s="123"/>
      <c r="D7" s="123"/>
      <c r="E7" s="123"/>
      <c r="F7" s="123"/>
      <c r="G7" s="123"/>
      <c r="H7" s="123"/>
      <c r="I7" s="123"/>
      <c r="J7" s="123"/>
      <c r="K7" s="123"/>
      <c r="L7" s="229" t="s">
        <v>205</v>
      </c>
      <c r="M7" s="39"/>
      <c r="N7" s="39"/>
      <c r="O7" s="39"/>
    </row>
    <row r="8" spans="2:15" ht="19.899999999999999" customHeight="1" x14ac:dyDescent="0.25">
      <c r="B8" s="290"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290"/>
      <c r="D8" s="290"/>
      <c r="E8" s="290"/>
      <c r="F8" s="290"/>
      <c r="G8" s="290"/>
      <c r="H8" s="290"/>
      <c r="I8" s="290"/>
      <c r="J8" s="290"/>
      <c r="K8" s="290"/>
      <c r="L8" s="229" t="s">
        <v>206</v>
      </c>
    </row>
    <row r="9" spans="2:15" ht="19.899999999999999" customHeight="1" x14ac:dyDescent="0.25">
      <c r="B9" s="290"/>
      <c r="C9" s="290"/>
      <c r="D9" s="290"/>
      <c r="E9" s="290"/>
      <c r="F9" s="290"/>
      <c r="G9" s="290"/>
      <c r="H9" s="290"/>
      <c r="I9" s="290"/>
      <c r="J9" s="290"/>
      <c r="K9" s="290"/>
      <c r="L9" s="229" t="s">
        <v>207</v>
      </c>
      <c r="M9" s="39"/>
      <c r="N9" s="39"/>
      <c r="O9" s="39"/>
    </row>
    <row r="10" spans="2:15" ht="19.899999999999999" customHeight="1" x14ac:dyDescent="0.2">
      <c r="B10" s="290"/>
      <c r="C10" s="290"/>
      <c r="D10" s="290"/>
      <c r="E10" s="290"/>
      <c r="F10" s="290"/>
      <c r="G10" s="290"/>
      <c r="H10" s="290"/>
      <c r="I10" s="290"/>
      <c r="J10" s="290"/>
      <c r="K10" s="290"/>
      <c r="L10" s="39"/>
      <c r="M10" s="39"/>
      <c r="N10" s="39"/>
      <c r="O10" s="39"/>
    </row>
    <row r="11" spans="2:15" ht="19.899999999999999" customHeight="1" x14ac:dyDescent="0.15">
      <c r="B11" s="290"/>
      <c r="C11" s="290"/>
      <c r="D11" s="290"/>
      <c r="E11" s="290"/>
      <c r="F11" s="290"/>
      <c r="G11" s="290"/>
      <c r="H11" s="290"/>
      <c r="I11" s="290"/>
      <c r="J11" s="290"/>
      <c r="K11" s="290"/>
    </row>
    <row r="12" spans="2:15" ht="19.899999999999999" customHeight="1" x14ac:dyDescent="0.3">
      <c r="L12" s="192" t="s">
        <v>188</v>
      </c>
    </row>
    <row r="13" spans="2:15" ht="19.899999999999999" customHeight="1" x14ac:dyDescent="0.15">
      <c r="L13" s="286" t="s">
        <v>211</v>
      </c>
    </row>
    <row r="14" spans="2:15" ht="19.899999999999999" customHeight="1" x14ac:dyDescent="0.2">
      <c r="B14" s="305" t="s">
        <v>108</v>
      </c>
      <c r="C14" s="305"/>
      <c r="D14" s="305"/>
      <c r="E14" s="305"/>
      <c r="F14" s="305"/>
      <c r="G14" s="305"/>
      <c r="H14" s="305"/>
      <c r="I14" s="305"/>
      <c r="J14" s="305"/>
      <c r="K14" s="305"/>
      <c r="L14" s="286"/>
      <c r="O14" s="40"/>
    </row>
    <row r="15" spans="2:15" ht="19.899999999999999" customHeight="1" x14ac:dyDescent="0.15">
      <c r="L15" s="286"/>
    </row>
    <row r="16" spans="2:15" ht="19.899999999999999" customHeight="1" x14ac:dyDescent="0.15">
      <c r="B16" s="306" t="s">
        <v>54</v>
      </c>
      <c r="C16" s="306"/>
      <c r="D16" s="306"/>
      <c r="E16" s="306"/>
      <c r="F16" s="306"/>
      <c r="G16" s="306"/>
      <c r="H16" s="306"/>
      <c r="I16" s="306"/>
      <c r="J16" s="306" t="s">
        <v>55</v>
      </c>
      <c r="K16" s="306"/>
      <c r="L16" s="286"/>
    </row>
    <row r="17" spans="2:12" ht="19.899999999999999" customHeight="1" x14ac:dyDescent="0.15">
      <c r="B17" s="295" t="s">
        <v>51</v>
      </c>
      <c r="C17" s="296"/>
      <c r="D17" s="296"/>
      <c r="E17" s="296"/>
      <c r="F17" s="296"/>
      <c r="G17" s="296"/>
      <c r="H17" s="296"/>
      <c r="I17" s="297"/>
      <c r="J17" s="301"/>
      <c r="K17" s="302"/>
    </row>
    <row r="18" spans="2:12" ht="19.899999999999999" customHeight="1" x14ac:dyDescent="0.15">
      <c r="B18" s="298"/>
      <c r="C18" s="299"/>
      <c r="D18" s="299"/>
      <c r="E18" s="299"/>
      <c r="F18" s="299"/>
      <c r="G18" s="299"/>
      <c r="H18" s="299"/>
      <c r="I18" s="300"/>
      <c r="J18" s="303"/>
      <c r="K18" s="304"/>
    </row>
    <row r="19" spans="2:12" ht="19.899999999999999" hidden="1" customHeight="1" x14ac:dyDescent="0.15">
      <c r="B19" s="308">
        <f>入力用!D15</f>
        <v>0</v>
      </c>
      <c r="C19" s="309"/>
      <c r="D19" s="309"/>
      <c r="E19" s="309"/>
      <c r="F19" s="309"/>
      <c r="G19" s="309"/>
      <c r="H19" s="309"/>
      <c r="I19" s="310"/>
      <c r="J19" s="301"/>
      <c r="K19" s="302"/>
      <c r="L19" s="190" t="s">
        <v>187</v>
      </c>
    </row>
    <row r="20" spans="2:12" ht="19.899999999999999" hidden="1" customHeight="1" x14ac:dyDescent="0.15">
      <c r="B20" s="311"/>
      <c r="C20" s="312"/>
      <c r="D20" s="312"/>
      <c r="E20" s="312"/>
      <c r="F20" s="312"/>
      <c r="G20" s="312"/>
      <c r="H20" s="312"/>
      <c r="I20" s="313"/>
      <c r="J20" s="303"/>
      <c r="K20" s="304"/>
      <c r="L20" s="191"/>
    </row>
    <row r="21" spans="2:12" ht="19.899999999999999" customHeight="1" x14ac:dyDescent="0.15">
      <c r="B21" s="295" t="s">
        <v>52</v>
      </c>
      <c r="C21" s="296"/>
      <c r="D21" s="296"/>
      <c r="E21" s="296"/>
      <c r="F21" s="296"/>
      <c r="G21" s="296"/>
      <c r="H21" s="296"/>
      <c r="I21" s="297"/>
      <c r="J21" s="293"/>
      <c r="K21" s="293"/>
    </row>
    <row r="22" spans="2:12" ht="19.899999999999999" customHeight="1" x14ac:dyDescent="0.15">
      <c r="B22" s="298"/>
      <c r="C22" s="299"/>
      <c r="D22" s="299"/>
      <c r="E22" s="299"/>
      <c r="F22" s="299"/>
      <c r="G22" s="299"/>
      <c r="H22" s="299"/>
      <c r="I22" s="300"/>
      <c r="J22" s="294"/>
      <c r="K22" s="294"/>
    </row>
    <row r="23" spans="2:12" ht="19.899999999999999" customHeight="1" x14ac:dyDescent="0.15">
      <c r="B23" s="291" t="s">
        <v>53</v>
      </c>
      <c r="C23" s="291"/>
      <c r="D23" s="291"/>
      <c r="E23" s="291"/>
      <c r="F23" s="291"/>
      <c r="G23" s="291"/>
      <c r="H23" s="291"/>
      <c r="I23" s="291"/>
      <c r="J23" s="293"/>
      <c r="K23" s="293"/>
    </row>
    <row r="24" spans="2:12" ht="19.899999999999999" customHeight="1" x14ac:dyDescent="0.15">
      <c r="B24" s="292"/>
      <c r="C24" s="292"/>
      <c r="D24" s="292"/>
      <c r="E24" s="292"/>
      <c r="F24" s="292"/>
      <c r="G24" s="292"/>
      <c r="H24" s="292"/>
      <c r="I24" s="292"/>
      <c r="J24" s="294"/>
      <c r="K24" s="294"/>
    </row>
    <row r="26" spans="2:12" ht="19.899999999999999" customHeight="1" x14ac:dyDescent="0.3">
      <c r="L26" s="192" t="s">
        <v>188</v>
      </c>
    </row>
    <row r="27" spans="2:12" ht="19.899999999999999" customHeight="1" x14ac:dyDescent="0.15">
      <c r="L27" s="286" t="s">
        <v>211</v>
      </c>
    </row>
    <row r="28" spans="2:12" ht="19.899999999999999" customHeight="1" x14ac:dyDescent="0.15">
      <c r="C28" s="315" t="s">
        <v>105</v>
      </c>
      <c r="D28" s="315"/>
      <c r="E28" s="289">
        <f>入力用!D6</f>
        <v>2022108753</v>
      </c>
      <c r="F28" s="289"/>
      <c r="G28" s="289"/>
      <c r="H28" s="289"/>
      <c r="I28" s="289"/>
      <c r="J28" s="289"/>
      <c r="L28" s="286"/>
    </row>
    <row r="29" spans="2:12" ht="19.899999999999999" customHeight="1" x14ac:dyDescent="0.15">
      <c r="C29" s="315" t="s">
        <v>106</v>
      </c>
      <c r="D29" s="315"/>
      <c r="E29" s="307" t="str">
        <f>入力用!D7</f>
        <v>老朽管布設替工事（藤井町地内その２）</v>
      </c>
      <c r="F29" s="307"/>
      <c r="G29" s="307"/>
      <c r="H29" s="307"/>
      <c r="I29" s="307"/>
      <c r="J29" s="307"/>
      <c r="L29" s="286"/>
    </row>
    <row r="30" spans="2:12" ht="19.899999999999999" customHeight="1" x14ac:dyDescent="0.15">
      <c r="C30" s="315" t="s">
        <v>140</v>
      </c>
      <c r="D30" s="315"/>
      <c r="E30" s="288" t="s">
        <v>157</v>
      </c>
      <c r="F30" s="288"/>
      <c r="G30" s="288"/>
      <c r="H30" s="288"/>
      <c r="I30" s="288"/>
      <c r="J30" s="288"/>
      <c r="L30" s="286"/>
    </row>
    <row r="31" spans="2:12" ht="19.899999999999999" customHeight="1" x14ac:dyDescent="0.15">
      <c r="C31" s="314" t="s">
        <v>158</v>
      </c>
      <c r="D31" s="314"/>
      <c r="E31" s="288" t="s">
        <v>186</v>
      </c>
      <c r="F31" s="288"/>
      <c r="G31" s="288"/>
      <c r="H31" s="288"/>
      <c r="I31" s="288"/>
      <c r="J31" s="288"/>
    </row>
    <row r="32" spans="2:12" ht="19.899999999999999" customHeight="1" x14ac:dyDescent="0.15">
      <c r="E32" s="37" t="s">
        <v>161</v>
      </c>
    </row>
  </sheetData>
  <sheetProtection algorithmName="SHA-512" hashValue="8hbx7s9R7tLiqbp0/jMO5PeOwIeUx47FgK7aegVc7EB/DAoc493mxHcoc01PXqRxpYznVnSlecGp5KcWOTEAPg==" saltValue="+3Gd5qIbTvCwQIz4uPjOHg==" spinCount="100000" sheet="1" objects="1" scenarios="1"/>
  <mergeCells count="24">
    <mergeCell ref="E29:J29"/>
    <mergeCell ref="B19:I20"/>
    <mergeCell ref="J19:K20"/>
    <mergeCell ref="C31:D31"/>
    <mergeCell ref="E31:J31"/>
    <mergeCell ref="C30:D30"/>
    <mergeCell ref="C29:D29"/>
    <mergeCell ref="C28:D28"/>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523875</xdr:colOff>
                    <xdr:row>20</xdr:row>
                    <xdr:rowOff>104775</xdr:rowOff>
                  </from>
                  <to>
                    <xdr:col>10</xdr:col>
                    <xdr:colOff>152400</xdr:colOff>
                    <xdr:row>21</xdr:row>
                    <xdr:rowOff>95250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514350</xdr:colOff>
                    <xdr:row>16</xdr:row>
                    <xdr:rowOff>133350</xdr:rowOff>
                  </from>
                  <to>
                    <xdr:col>10</xdr:col>
                    <xdr:colOff>142875</xdr:colOff>
                    <xdr:row>17</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523875</xdr:colOff>
                    <xdr:row>22</xdr:row>
                    <xdr:rowOff>104775</xdr:rowOff>
                  </from>
                  <to>
                    <xdr:col>10</xdr:col>
                    <xdr:colOff>142875</xdr:colOff>
                    <xdr:row>23</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K64"/>
  <sheetViews>
    <sheetView view="pageBreakPreview" zoomScale="70" zoomScaleNormal="100" zoomScaleSheetLayoutView="70" workbookViewId="0">
      <selection activeCell="H2" sqref="H2:AF2"/>
    </sheetView>
  </sheetViews>
  <sheetFormatPr defaultColWidth="2.7109375" defaultRowHeight="24.95" customHeight="1" x14ac:dyDescent="0.15"/>
  <cols>
    <col min="1" max="1" width="1.28515625" style="9" customWidth="1"/>
    <col min="2" max="31" width="5" style="9" customWidth="1"/>
    <col min="32" max="32" width="5" style="170" customWidth="1"/>
    <col min="33" max="33" width="1.28515625" style="170" customWidth="1"/>
    <col min="34" max="34" width="12.28515625" style="9" hidden="1" customWidth="1"/>
    <col min="35" max="16384" width="2.7109375" style="9"/>
  </cols>
  <sheetData>
    <row r="1" spans="1:63" ht="24.95" customHeight="1" x14ac:dyDescent="0.15">
      <c r="A1" s="327" t="s">
        <v>42</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row>
    <row r="2" spans="1:63" ht="24.95" customHeight="1" x14ac:dyDescent="0.15">
      <c r="A2" s="8"/>
      <c r="B2" s="316" t="s">
        <v>59</v>
      </c>
      <c r="C2" s="316"/>
      <c r="D2" s="316"/>
      <c r="E2" s="316"/>
      <c r="F2" s="316"/>
      <c r="G2" s="316"/>
      <c r="H2" s="337" t="str">
        <f>表紙!E30</f>
        <v>○○会社△△　××営業所</v>
      </c>
      <c r="I2" s="338"/>
      <c r="J2" s="338"/>
      <c r="K2" s="338"/>
      <c r="L2" s="338"/>
      <c r="M2" s="338"/>
      <c r="N2" s="338"/>
      <c r="O2" s="338"/>
      <c r="P2" s="338"/>
      <c r="Q2" s="338"/>
      <c r="R2" s="338"/>
      <c r="S2" s="338"/>
      <c r="T2" s="338"/>
      <c r="U2" s="338"/>
      <c r="V2" s="338"/>
      <c r="W2" s="338"/>
      <c r="X2" s="338"/>
      <c r="Y2" s="338"/>
      <c r="Z2" s="338"/>
      <c r="AA2" s="338"/>
      <c r="AB2" s="338"/>
      <c r="AC2" s="338"/>
      <c r="AD2" s="338"/>
      <c r="AE2" s="338"/>
      <c r="AF2" s="338"/>
      <c r="AG2" s="167"/>
      <c r="AH2" s="228" t="s">
        <v>210</v>
      </c>
    </row>
    <row r="3" spans="1:63" ht="24.95" customHeight="1" x14ac:dyDescent="0.15">
      <c r="A3" s="8"/>
      <c r="B3" s="316" t="s">
        <v>56</v>
      </c>
      <c r="C3" s="316"/>
      <c r="D3" s="316"/>
      <c r="E3" s="316"/>
      <c r="F3" s="316"/>
      <c r="G3" s="316"/>
      <c r="H3" s="339">
        <f>入力用!D6</f>
        <v>2022108753</v>
      </c>
      <c r="I3" s="339"/>
      <c r="J3" s="339"/>
      <c r="K3" s="339"/>
      <c r="L3" s="339"/>
      <c r="M3" s="339"/>
      <c r="N3" s="339"/>
      <c r="O3" s="339"/>
      <c r="P3" s="339"/>
      <c r="Q3" s="339"/>
      <c r="R3" s="339"/>
      <c r="S3" s="339"/>
      <c r="T3" s="339"/>
      <c r="U3" s="339"/>
      <c r="V3" s="339"/>
      <c r="W3" s="339"/>
      <c r="X3" s="339"/>
      <c r="Y3" s="339"/>
      <c r="Z3" s="339"/>
      <c r="AA3" s="339"/>
      <c r="AB3" s="339"/>
      <c r="AC3" s="339"/>
      <c r="AD3" s="339"/>
      <c r="AE3" s="339"/>
      <c r="AF3" s="339"/>
      <c r="AG3" s="167"/>
    </row>
    <row r="4" spans="1:63" ht="24.95" customHeight="1" x14ac:dyDescent="0.15">
      <c r="A4" s="8"/>
      <c r="B4" s="316" t="s">
        <v>57</v>
      </c>
      <c r="C4" s="316"/>
      <c r="D4" s="316"/>
      <c r="E4" s="316"/>
      <c r="F4" s="316"/>
      <c r="G4" s="316"/>
      <c r="H4" s="339" t="str">
        <f>入力用!D7</f>
        <v>老朽管布設替工事（藤井町地内その２）</v>
      </c>
      <c r="I4" s="339"/>
      <c r="J4" s="339"/>
      <c r="K4" s="339"/>
      <c r="L4" s="339"/>
      <c r="M4" s="339"/>
      <c r="N4" s="339"/>
      <c r="O4" s="339"/>
      <c r="P4" s="339"/>
      <c r="Q4" s="339"/>
      <c r="R4" s="339"/>
      <c r="S4" s="339"/>
      <c r="T4" s="339"/>
      <c r="U4" s="339"/>
      <c r="V4" s="339"/>
      <c r="W4" s="339"/>
      <c r="X4" s="339"/>
      <c r="Y4" s="339"/>
      <c r="Z4" s="339"/>
      <c r="AA4" s="339"/>
      <c r="AB4" s="339"/>
      <c r="AC4" s="339"/>
      <c r="AD4" s="339"/>
      <c r="AE4" s="339"/>
      <c r="AF4" s="339"/>
      <c r="AG4" s="167"/>
    </row>
    <row r="5" spans="1:63" s="170" customFormat="1" ht="5.25" customHeight="1" x14ac:dyDescent="0.15">
      <c r="A5" s="167"/>
      <c r="B5" s="171"/>
      <c r="C5" s="171"/>
      <c r="D5" s="171"/>
      <c r="E5" s="171"/>
      <c r="F5" s="171"/>
      <c r="G5" s="171"/>
      <c r="H5" s="14"/>
      <c r="I5" s="14"/>
      <c r="J5" s="14"/>
      <c r="K5" s="14"/>
      <c r="L5" s="14"/>
      <c r="M5" s="14"/>
      <c r="N5" s="14"/>
      <c r="O5" s="14"/>
      <c r="P5" s="14"/>
      <c r="Q5" s="14"/>
      <c r="R5" s="14"/>
      <c r="S5" s="14"/>
      <c r="T5" s="14"/>
      <c r="U5" s="14"/>
      <c r="V5" s="14"/>
      <c r="W5" s="14"/>
      <c r="X5" s="14"/>
      <c r="Y5" s="14"/>
      <c r="Z5" s="14"/>
      <c r="AA5" s="14"/>
      <c r="AB5" s="14"/>
      <c r="AC5" s="14"/>
      <c r="AD5" s="14"/>
      <c r="AE5" s="14"/>
      <c r="AF5" s="14"/>
      <c r="AG5" s="167"/>
    </row>
    <row r="6" spans="1:63" ht="24.95" hidden="1" customHeight="1" x14ac:dyDescent="0.15">
      <c r="A6" s="8"/>
      <c r="B6" s="340" t="str">
        <f>"営業所の専任技術者氏名　（業種："&amp;入力用!D9&amp;"）"</f>
        <v>営業所の専任技術者氏名　（業種：水道施設）</v>
      </c>
      <c r="C6" s="341"/>
      <c r="D6" s="341"/>
      <c r="E6" s="341"/>
      <c r="F6" s="341"/>
      <c r="G6" s="341"/>
      <c r="H6" s="341"/>
      <c r="I6" s="341"/>
      <c r="J6" s="341"/>
      <c r="K6" s="341"/>
      <c r="L6" s="341"/>
      <c r="M6" s="341"/>
      <c r="N6" s="341"/>
      <c r="O6" s="341"/>
      <c r="P6" s="341"/>
      <c r="Q6" s="342"/>
      <c r="R6" s="16"/>
      <c r="S6" s="343"/>
      <c r="T6" s="343"/>
      <c r="U6" s="343"/>
      <c r="V6" s="343"/>
      <c r="W6" s="343"/>
      <c r="X6" s="343"/>
      <c r="Y6" s="343"/>
      <c r="Z6" s="343"/>
      <c r="AA6" s="343"/>
      <c r="AB6" s="343"/>
      <c r="AC6" s="343"/>
      <c r="AD6" s="343"/>
      <c r="AE6" s="343"/>
      <c r="AF6" s="183"/>
      <c r="AG6" s="167"/>
      <c r="AH6" s="217" t="s">
        <v>185</v>
      </c>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row>
    <row r="7" spans="1:63" s="33" customFormat="1" ht="5.25" customHeight="1" x14ac:dyDescent="0.15">
      <c r="A7" s="32"/>
      <c r="B7" s="162"/>
      <c r="C7" s="162"/>
      <c r="D7" s="162"/>
      <c r="E7" s="162"/>
      <c r="F7" s="162"/>
      <c r="G7" s="162"/>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4"/>
    </row>
    <row r="8" spans="1:63" s="33" customFormat="1" ht="24.95" customHeight="1" x14ac:dyDescent="0.15">
      <c r="A8" s="31"/>
      <c r="B8" s="165" t="s">
        <v>43</v>
      </c>
      <c r="C8" s="162"/>
      <c r="D8" s="162"/>
      <c r="E8" s="162"/>
      <c r="F8" s="162"/>
      <c r="G8" s="162"/>
      <c r="H8" s="162"/>
      <c r="I8" s="162" t="s">
        <v>41</v>
      </c>
      <c r="J8" s="162"/>
      <c r="K8" s="162"/>
      <c r="L8" s="162"/>
      <c r="M8" s="162"/>
      <c r="N8" s="162"/>
      <c r="O8" s="162"/>
      <c r="P8" s="162"/>
      <c r="Q8" s="166"/>
      <c r="R8" s="166"/>
      <c r="S8" s="166"/>
      <c r="T8" s="166"/>
      <c r="U8" s="166"/>
      <c r="V8" s="166"/>
      <c r="W8" s="166"/>
      <c r="X8" s="166"/>
      <c r="Y8" s="166"/>
      <c r="Z8" s="166"/>
      <c r="AA8" s="166"/>
      <c r="AB8" s="166"/>
      <c r="AC8" s="166"/>
      <c r="AD8" s="166"/>
      <c r="AE8" s="166"/>
      <c r="AF8" s="166"/>
      <c r="AG8" s="166"/>
    </row>
    <row r="9" spans="1:63" ht="24.95" customHeight="1" x14ac:dyDescent="0.3">
      <c r="A9" s="168"/>
      <c r="B9" s="181"/>
      <c r="C9" s="319" t="s">
        <v>44</v>
      </c>
      <c r="D9" s="319"/>
      <c r="E9" s="319"/>
      <c r="F9" s="319"/>
      <c r="G9" s="319"/>
      <c r="H9" s="319"/>
      <c r="I9" s="319"/>
      <c r="J9" s="319"/>
      <c r="K9" s="319"/>
      <c r="L9" s="319"/>
      <c r="M9" s="319"/>
      <c r="N9" s="319"/>
      <c r="O9" s="319"/>
      <c r="P9" s="319"/>
      <c r="Q9" s="182"/>
      <c r="R9" s="181"/>
      <c r="S9" s="326"/>
      <c r="T9" s="326"/>
      <c r="U9" s="326"/>
      <c r="V9" s="326"/>
      <c r="W9" s="326"/>
      <c r="X9" s="326"/>
      <c r="Y9" s="326"/>
      <c r="Z9" s="326"/>
      <c r="AA9" s="326"/>
      <c r="AB9" s="326"/>
      <c r="AC9" s="326"/>
      <c r="AD9" s="326"/>
      <c r="AE9" s="326"/>
      <c r="AF9" s="183"/>
      <c r="AG9" s="168"/>
      <c r="AH9" s="230" t="s">
        <v>215</v>
      </c>
    </row>
    <row r="10" spans="1:63" ht="24.95" customHeight="1" x14ac:dyDescent="0.3">
      <c r="A10" s="168"/>
      <c r="B10" s="181"/>
      <c r="C10" s="319" t="s">
        <v>45</v>
      </c>
      <c r="D10" s="319"/>
      <c r="E10" s="319"/>
      <c r="F10" s="319"/>
      <c r="G10" s="319"/>
      <c r="H10" s="319"/>
      <c r="I10" s="319"/>
      <c r="J10" s="319"/>
      <c r="K10" s="319"/>
      <c r="L10" s="319"/>
      <c r="M10" s="319"/>
      <c r="N10" s="319"/>
      <c r="O10" s="319"/>
      <c r="P10" s="319"/>
      <c r="Q10" s="183"/>
      <c r="R10" s="182"/>
      <c r="S10" s="318" t="s">
        <v>160</v>
      </c>
      <c r="T10" s="318"/>
      <c r="U10" s="318"/>
      <c r="V10" s="318"/>
      <c r="W10" s="318"/>
      <c r="X10" s="318"/>
      <c r="Y10" s="318"/>
      <c r="Z10" s="318"/>
      <c r="AA10" s="318"/>
      <c r="AB10" s="318"/>
      <c r="AC10" s="318"/>
      <c r="AD10" s="318"/>
      <c r="AE10" s="318"/>
      <c r="AF10" s="183"/>
      <c r="AG10" s="168"/>
      <c r="AH10" s="230" t="s">
        <v>205</v>
      </c>
    </row>
    <row r="11" spans="1:63" ht="24.95" customHeight="1" x14ac:dyDescent="0.3">
      <c r="A11" s="168"/>
      <c r="B11" s="328" t="s">
        <v>34</v>
      </c>
      <c r="C11" s="329"/>
      <c r="D11" s="329"/>
      <c r="E11" s="329"/>
      <c r="F11" s="329"/>
      <c r="G11" s="329"/>
      <c r="H11" s="329"/>
      <c r="I11" s="329"/>
      <c r="J11" s="330"/>
      <c r="K11" s="181"/>
      <c r="L11" s="319" t="s">
        <v>35</v>
      </c>
      <c r="M11" s="319"/>
      <c r="N11" s="319"/>
      <c r="O11" s="319"/>
      <c r="P11" s="319"/>
      <c r="Q11" s="183"/>
      <c r="R11" s="182"/>
      <c r="S11" s="317"/>
      <c r="T11" s="317"/>
      <c r="U11" s="317"/>
      <c r="V11" s="317"/>
      <c r="W11" s="317"/>
      <c r="X11" s="317"/>
      <c r="Y11" s="317"/>
      <c r="Z11" s="317"/>
      <c r="AA11" s="317"/>
      <c r="AB11" s="317"/>
      <c r="AC11" s="317"/>
      <c r="AD11" s="317"/>
      <c r="AE11" s="317"/>
      <c r="AF11" s="183"/>
      <c r="AG11" s="168"/>
      <c r="AH11" s="230" t="s">
        <v>206</v>
      </c>
    </row>
    <row r="12" spans="1:63" ht="24.95" customHeight="1" x14ac:dyDescent="0.3">
      <c r="A12" s="168"/>
      <c r="B12" s="331"/>
      <c r="C12" s="332"/>
      <c r="D12" s="332"/>
      <c r="E12" s="332"/>
      <c r="F12" s="332"/>
      <c r="G12" s="332"/>
      <c r="H12" s="332"/>
      <c r="I12" s="332"/>
      <c r="J12" s="333"/>
      <c r="K12" s="181"/>
      <c r="L12" s="319" t="s">
        <v>36</v>
      </c>
      <c r="M12" s="319"/>
      <c r="N12" s="319"/>
      <c r="O12" s="319"/>
      <c r="P12" s="319"/>
      <c r="Q12" s="183"/>
      <c r="R12" s="182"/>
      <c r="S12" s="317"/>
      <c r="T12" s="317"/>
      <c r="U12" s="317"/>
      <c r="V12" s="317"/>
      <c r="W12" s="317"/>
      <c r="X12" s="317"/>
      <c r="Y12" s="317"/>
      <c r="Z12" s="317"/>
      <c r="AA12" s="317"/>
      <c r="AB12" s="317"/>
      <c r="AC12" s="317"/>
      <c r="AD12" s="317"/>
      <c r="AE12" s="317"/>
      <c r="AF12" s="183"/>
      <c r="AG12" s="168"/>
      <c r="AH12" s="230" t="s">
        <v>207</v>
      </c>
    </row>
    <row r="13" spans="1:63" ht="24.95" customHeight="1" x14ac:dyDescent="0.15">
      <c r="A13" s="168"/>
      <c r="B13" s="328" t="s">
        <v>37</v>
      </c>
      <c r="C13" s="329"/>
      <c r="D13" s="329"/>
      <c r="E13" s="329"/>
      <c r="F13" s="329"/>
      <c r="G13" s="329"/>
      <c r="H13" s="329"/>
      <c r="I13" s="329"/>
      <c r="J13" s="330"/>
      <c r="K13" s="181"/>
      <c r="L13" s="319" t="s">
        <v>38</v>
      </c>
      <c r="M13" s="319"/>
      <c r="N13" s="319"/>
      <c r="O13" s="319"/>
      <c r="P13" s="319"/>
      <c r="Q13" s="183"/>
      <c r="R13" s="182"/>
      <c r="S13" s="318" t="s">
        <v>160</v>
      </c>
      <c r="T13" s="318"/>
      <c r="U13" s="318"/>
      <c r="V13" s="318"/>
      <c r="W13" s="318"/>
      <c r="X13" s="318"/>
      <c r="Y13" s="318"/>
      <c r="Z13" s="318"/>
      <c r="AA13" s="318"/>
      <c r="AB13" s="318"/>
      <c r="AC13" s="318"/>
      <c r="AD13" s="318"/>
      <c r="AE13" s="318"/>
      <c r="AF13" s="183"/>
      <c r="AG13" s="168"/>
    </row>
    <row r="14" spans="1:63" ht="24.95" customHeight="1" x14ac:dyDescent="0.15">
      <c r="A14" s="168"/>
      <c r="B14" s="331"/>
      <c r="C14" s="332"/>
      <c r="D14" s="332"/>
      <c r="E14" s="332"/>
      <c r="F14" s="332"/>
      <c r="G14" s="332"/>
      <c r="H14" s="332"/>
      <c r="I14" s="332"/>
      <c r="J14" s="333"/>
      <c r="K14" s="181"/>
      <c r="L14" s="319" t="s">
        <v>39</v>
      </c>
      <c r="M14" s="319"/>
      <c r="N14" s="319"/>
      <c r="O14" s="319"/>
      <c r="P14" s="319"/>
      <c r="Q14" s="183"/>
      <c r="R14" s="182"/>
      <c r="S14" s="317"/>
      <c r="T14" s="317"/>
      <c r="U14" s="317"/>
      <c r="V14" s="317"/>
      <c r="W14" s="317"/>
      <c r="X14" s="317"/>
      <c r="Y14" s="317"/>
      <c r="Z14" s="317"/>
      <c r="AA14" s="317"/>
      <c r="AB14" s="317"/>
      <c r="AC14" s="317"/>
      <c r="AD14" s="317"/>
      <c r="AE14" s="317"/>
      <c r="AF14" s="183"/>
      <c r="AG14" s="168"/>
    </row>
    <row r="15" spans="1:63" ht="24.95" customHeight="1" x14ac:dyDescent="0.15">
      <c r="A15" s="168"/>
      <c r="B15" s="328" t="s">
        <v>60</v>
      </c>
      <c r="C15" s="329"/>
      <c r="D15" s="329"/>
      <c r="E15" s="329"/>
      <c r="F15" s="329"/>
      <c r="G15" s="329"/>
      <c r="H15" s="329"/>
      <c r="I15" s="329"/>
      <c r="J15" s="330"/>
      <c r="K15" s="181"/>
      <c r="L15" s="319" t="s">
        <v>61</v>
      </c>
      <c r="M15" s="319"/>
      <c r="N15" s="319"/>
      <c r="O15" s="319"/>
      <c r="P15" s="319"/>
      <c r="Q15" s="183"/>
      <c r="R15" s="182"/>
      <c r="S15" s="318" t="s">
        <v>159</v>
      </c>
      <c r="T15" s="318"/>
      <c r="U15" s="318"/>
      <c r="V15" s="318"/>
      <c r="W15" s="318"/>
      <c r="X15" s="318"/>
      <c r="Y15" s="318"/>
      <c r="Z15" s="318"/>
      <c r="AA15" s="318"/>
      <c r="AB15" s="318"/>
      <c r="AC15" s="318"/>
      <c r="AD15" s="318"/>
      <c r="AE15" s="318"/>
      <c r="AF15" s="183"/>
      <c r="AG15" s="168"/>
    </row>
    <row r="16" spans="1:63" ht="24.95" customHeight="1" x14ac:dyDescent="0.15">
      <c r="A16" s="168"/>
      <c r="B16" s="331"/>
      <c r="C16" s="332"/>
      <c r="D16" s="332"/>
      <c r="E16" s="332"/>
      <c r="F16" s="332"/>
      <c r="G16" s="332"/>
      <c r="H16" s="332"/>
      <c r="I16" s="332"/>
      <c r="J16" s="333"/>
      <c r="K16" s="181"/>
      <c r="L16" s="319" t="s">
        <v>39</v>
      </c>
      <c r="M16" s="319"/>
      <c r="N16" s="319"/>
      <c r="O16" s="319"/>
      <c r="P16" s="319"/>
      <c r="Q16" s="183"/>
      <c r="R16" s="182"/>
      <c r="S16" s="317"/>
      <c r="T16" s="317"/>
      <c r="U16" s="317"/>
      <c r="V16" s="317"/>
      <c r="W16" s="317"/>
      <c r="X16" s="317"/>
      <c r="Y16" s="317"/>
      <c r="Z16" s="317"/>
      <c r="AA16" s="317"/>
      <c r="AB16" s="317"/>
      <c r="AC16" s="317"/>
      <c r="AD16" s="317"/>
      <c r="AE16" s="317"/>
      <c r="AF16" s="183"/>
      <c r="AG16" s="168"/>
    </row>
    <row r="17" spans="1:33" ht="24.95" customHeight="1" x14ac:dyDescent="0.15">
      <c r="A17" s="168"/>
      <c r="B17" s="181"/>
      <c r="C17" s="319" t="s">
        <v>40</v>
      </c>
      <c r="D17" s="319"/>
      <c r="E17" s="319"/>
      <c r="F17" s="319"/>
      <c r="G17" s="319"/>
      <c r="H17" s="319"/>
      <c r="I17" s="319"/>
      <c r="J17" s="319"/>
      <c r="K17" s="319"/>
      <c r="L17" s="319"/>
      <c r="M17" s="319"/>
      <c r="N17" s="319"/>
      <c r="O17" s="319"/>
      <c r="P17" s="319"/>
      <c r="Q17" s="183"/>
      <c r="R17" s="182"/>
      <c r="S17" s="317"/>
      <c r="T17" s="317"/>
      <c r="U17" s="317"/>
      <c r="V17" s="317"/>
      <c r="W17" s="317"/>
      <c r="X17" s="317"/>
      <c r="Y17" s="317"/>
      <c r="Z17" s="317"/>
      <c r="AA17" s="317"/>
      <c r="AB17" s="317"/>
      <c r="AC17" s="317"/>
      <c r="AD17" s="317"/>
      <c r="AE17" s="317"/>
      <c r="AF17" s="183"/>
      <c r="AG17" s="168"/>
    </row>
    <row r="18" spans="1:33" ht="24.95" customHeight="1" x14ac:dyDescent="0.15">
      <c r="A18" s="168"/>
      <c r="B18" s="172"/>
      <c r="C18" s="334" t="str">
        <f>"国、地方公共団体又は特殊法人等の発注工事における過去１０年間（"&amp;入力用!D18&amp;"）の同規模工事の主任（監理）技術者としての施工実績"</f>
        <v>国、地方公共団体又は特殊法人等の発注工事における過去１０年間（平成24年度から令和3年度まで）の同規模工事の主任（監理）技術者としての施工実績</v>
      </c>
      <c r="D18" s="334"/>
      <c r="E18" s="334"/>
      <c r="F18" s="334"/>
      <c r="G18" s="334"/>
      <c r="H18" s="334"/>
      <c r="I18" s="334"/>
      <c r="J18" s="334"/>
      <c r="K18" s="334"/>
      <c r="L18" s="334"/>
      <c r="M18" s="334"/>
      <c r="N18" s="334"/>
      <c r="O18" s="334"/>
      <c r="P18" s="334"/>
      <c r="Q18" s="173"/>
      <c r="R18" s="320" t="s">
        <v>18</v>
      </c>
      <c r="S18" s="321"/>
      <c r="T18" s="321"/>
      <c r="U18" s="321"/>
      <c r="V18" s="322"/>
      <c r="W18" s="322"/>
      <c r="X18" s="322"/>
      <c r="Y18" s="322"/>
      <c r="Z18" s="322"/>
      <c r="AA18" s="322"/>
      <c r="AB18" s="322"/>
      <c r="AC18" s="322"/>
      <c r="AD18" s="322"/>
      <c r="AE18" s="322"/>
      <c r="AF18" s="173"/>
      <c r="AG18" s="168"/>
    </row>
    <row r="19" spans="1:33" ht="24.95" customHeight="1" x14ac:dyDescent="0.15">
      <c r="A19" s="168"/>
      <c r="B19" s="174"/>
      <c r="C19" s="335"/>
      <c r="D19" s="335"/>
      <c r="E19" s="335"/>
      <c r="F19" s="335"/>
      <c r="G19" s="335"/>
      <c r="H19" s="335"/>
      <c r="I19" s="335"/>
      <c r="J19" s="335"/>
      <c r="K19" s="335"/>
      <c r="L19" s="335"/>
      <c r="M19" s="335"/>
      <c r="N19" s="335"/>
      <c r="O19" s="335"/>
      <c r="P19" s="335"/>
      <c r="Q19" s="175"/>
      <c r="R19" s="323" t="s">
        <v>92</v>
      </c>
      <c r="S19" s="324"/>
      <c r="T19" s="324"/>
      <c r="U19" s="324"/>
      <c r="V19" s="325"/>
      <c r="W19" s="325"/>
      <c r="X19" s="325"/>
      <c r="Y19" s="325"/>
      <c r="Z19" s="325"/>
      <c r="AA19" s="325"/>
      <c r="AB19" s="325"/>
      <c r="AC19" s="325"/>
      <c r="AD19" s="325"/>
      <c r="AE19" s="325"/>
      <c r="AF19" s="177"/>
      <c r="AG19" s="168"/>
    </row>
    <row r="20" spans="1:33" ht="24.95" customHeight="1" x14ac:dyDescent="0.15">
      <c r="A20" s="168"/>
      <c r="B20" s="174"/>
      <c r="C20" s="335"/>
      <c r="D20" s="335"/>
      <c r="E20" s="335"/>
      <c r="F20" s="335"/>
      <c r="G20" s="335"/>
      <c r="H20" s="335"/>
      <c r="I20" s="335"/>
      <c r="J20" s="335"/>
      <c r="K20" s="335"/>
      <c r="L20" s="335"/>
      <c r="M20" s="335"/>
      <c r="N20" s="335"/>
      <c r="O20" s="335"/>
      <c r="P20" s="335"/>
      <c r="Q20" s="175"/>
      <c r="R20" s="320" t="s">
        <v>18</v>
      </c>
      <c r="S20" s="321"/>
      <c r="T20" s="321"/>
      <c r="U20" s="321"/>
      <c r="V20" s="322"/>
      <c r="W20" s="322"/>
      <c r="X20" s="322"/>
      <c r="Y20" s="322"/>
      <c r="Z20" s="322"/>
      <c r="AA20" s="322"/>
      <c r="AB20" s="322"/>
      <c r="AC20" s="322"/>
      <c r="AD20" s="322"/>
      <c r="AE20" s="322"/>
      <c r="AF20" s="173"/>
      <c r="AG20" s="168"/>
    </row>
    <row r="21" spans="1:33" ht="24.95" customHeight="1" x14ac:dyDescent="0.15">
      <c r="A21" s="168"/>
      <c r="B21" s="174"/>
      <c r="C21" s="335"/>
      <c r="D21" s="335"/>
      <c r="E21" s="335"/>
      <c r="F21" s="335"/>
      <c r="G21" s="335"/>
      <c r="H21" s="335"/>
      <c r="I21" s="335"/>
      <c r="J21" s="335"/>
      <c r="K21" s="335"/>
      <c r="L21" s="335"/>
      <c r="M21" s="335"/>
      <c r="N21" s="335"/>
      <c r="O21" s="335"/>
      <c r="P21" s="335"/>
      <c r="Q21" s="175"/>
      <c r="R21" s="323" t="s">
        <v>92</v>
      </c>
      <c r="S21" s="324"/>
      <c r="T21" s="324"/>
      <c r="U21" s="324"/>
      <c r="V21" s="325"/>
      <c r="W21" s="325"/>
      <c r="X21" s="325"/>
      <c r="Y21" s="325"/>
      <c r="Z21" s="325"/>
      <c r="AA21" s="325"/>
      <c r="AB21" s="325"/>
      <c r="AC21" s="325"/>
      <c r="AD21" s="325"/>
      <c r="AE21" s="325"/>
      <c r="AF21" s="177"/>
      <c r="AG21" s="168"/>
    </row>
    <row r="22" spans="1:33" ht="24.95" customHeight="1" x14ac:dyDescent="0.15">
      <c r="A22" s="168"/>
      <c r="B22" s="174"/>
      <c r="C22" s="335"/>
      <c r="D22" s="335"/>
      <c r="E22" s="335"/>
      <c r="F22" s="335"/>
      <c r="G22" s="335"/>
      <c r="H22" s="335"/>
      <c r="I22" s="335"/>
      <c r="J22" s="335"/>
      <c r="K22" s="335"/>
      <c r="L22" s="335"/>
      <c r="M22" s="335"/>
      <c r="N22" s="335"/>
      <c r="O22" s="335"/>
      <c r="P22" s="335"/>
      <c r="Q22" s="175"/>
      <c r="R22" s="320" t="s">
        <v>18</v>
      </c>
      <c r="S22" s="321"/>
      <c r="T22" s="321"/>
      <c r="U22" s="321"/>
      <c r="V22" s="322"/>
      <c r="W22" s="322"/>
      <c r="X22" s="322"/>
      <c r="Y22" s="322"/>
      <c r="Z22" s="322"/>
      <c r="AA22" s="322"/>
      <c r="AB22" s="322"/>
      <c r="AC22" s="322"/>
      <c r="AD22" s="322"/>
      <c r="AE22" s="322"/>
      <c r="AF22" s="173"/>
      <c r="AG22" s="168"/>
    </row>
    <row r="23" spans="1:33" ht="24.95" customHeight="1" x14ac:dyDescent="0.15">
      <c r="A23" s="168"/>
      <c r="B23" s="176"/>
      <c r="C23" s="336"/>
      <c r="D23" s="336"/>
      <c r="E23" s="336"/>
      <c r="F23" s="336"/>
      <c r="G23" s="336"/>
      <c r="H23" s="336"/>
      <c r="I23" s="336"/>
      <c r="J23" s="336"/>
      <c r="K23" s="336"/>
      <c r="L23" s="336"/>
      <c r="M23" s="336"/>
      <c r="N23" s="336"/>
      <c r="O23" s="336"/>
      <c r="P23" s="336"/>
      <c r="Q23" s="177"/>
      <c r="R23" s="323" t="s">
        <v>92</v>
      </c>
      <c r="S23" s="324"/>
      <c r="T23" s="324"/>
      <c r="U23" s="324"/>
      <c r="V23" s="325"/>
      <c r="W23" s="325"/>
      <c r="X23" s="325"/>
      <c r="Y23" s="325"/>
      <c r="Z23" s="325"/>
      <c r="AA23" s="325"/>
      <c r="AB23" s="325"/>
      <c r="AC23" s="325"/>
      <c r="AD23" s="325"/>
      <c r="AE23" s="325"/>
      <c r="AF23" s="177"/>
      <c r="AG23" s="168"/>
    </row>
    <row r="24" spans="1:33" ht="24.95" customHeight="1" x14ac:dyDescent="0.15">
      <c r="A24" s="168"/>
      <c r="B24" s="180" t="s">
        <v>46</v>
      </c>
      <c r="C24" s="171"/>
      <c r="D24" s="171"/>
      <c r="E24" s="171"/>
      <c r="F24" s="171"/>
      <c r="G24" s="171"/>
      <c r="H24" s="171"/>
      <c r="I24" s="171"/>
      <c r="J24" s="171"/>
      <c r="K24" s="171"/>
      <c r="L24" s="171"/>
      <c r="M24" s="171"/>
      <c r="N24" s="171"/>
      <c r="O24" s="171"/>
      <c r="P24" s="171"/>
      <c r="Q24" s="168"/>
      <c r="R24" s="168"/>
      <c r="S24" s="168"/>
      <c r="T24" s="168"/>
      <c r="U24" s="168"/>
      <c r="V24" s="168"/>
      <c r="W24" s="168"/>
      <c r="X24" s="168"/>
      <c r="Y24" s="168"/>
      <c r="Z24" s="168"/>
      <c r="AA24" s="168"/>
      <c r="AB24" s="168"/>
      <c r="AC24" s="168"/>
      <c r="AD24" s="168"/>
      <c r="AE24" s="168"/>
      <c r="AF24" s="168"/>
      <c r="AG24" s="168"/>
    </row>
    <row r="25" spans="1:33" ht="24.95" customHeight="1" x14ac:dyDescent="0.15">
      <c r="A25" s="168"/>
      <c r="B25" s="181"/>
      <c r="C25" s="319" t="s">
        <v>44</v>
      </c>
      <c r="D25" s="319"/>
      <c r="E25" s="319"/>
      <c r="F25" s="319"/>
      <c r="G25" s="319"/>
      <c r="H25" s="319"/>
      <c r="I25" s="319"/>
      <c r="J25" s="319"/>
      <c r="K25" s="319"/>
      <c r="L25" s="319"/>
      <c r="M25" s="319"/>
      <c r="N25" s="319"/>
      <c r="O25" s="319"/>
      <c r="P25" s="319"/>
      <c r="Q25" s="182"/>
      <c r="R25" s="181"/>
      <c r="S25" s="326"/>
      <c r="T25" s="326"/>
      <c r="U25" s="326"/>
      <c r="V25" s="326"/>
      <c r="W25" s="326"/>
      <c r="X25" s="326"/>
      <c r="Y25" s="326"/>
      <c r="Z25" s="326"/>
      <c r="AA25" s="326"/>
      <c r="AB25" s="326"/>
      <c r="AC25" s="326"/>
      <c r="AD25" s="326"/>
      <c r="AE25" s="326"/>
      <c r="AF25" s="183"/>
      <c r="AG25" s="168"/>
    </row>
    <row r="26" spans="1:33" ht="24.95" customHeight="1" x14ac:dyDescent="0.15">
      <c r="A26" s="168"/>
      <c r="B26" s="181"/>
      <c r="C26" s="319" t="s">
        <v>45</v>
      </c>
      <c r="D26" s="319"/>
      <c r="E26" s="319"/>
      <c r="F26" s="319"/>
      <c r="G26" s="319"/>
      <c r="H26" s="319"/>
      <c r="I26" s="319"/>
      <c r="J26" s="319"/>
      <c r="K26" s="319"/>
      <c r="L26" s="319"/>
      <c r="M26" s="319"/>
      <c r="N26" s="319"/>
      <c r="O26" s="319"/>
      <c r="P26" s="319"/>
      <c r="Q26" s="183"/>
      <c r="R26" s="182"/>
      <c r="S26" s="318" t="s">
        <v>160</v>
      </c>
      <c r="T26" s="318"/>
      <c r="U26" s="318"/>
      <c r="V26" s="318"/>
      <c r="W26" s="318"/>
      <c r="X26" s="318"/>
      <c r="Y26" s="318"/>
      <c r="Z26" s="318"/>
      <c r="AA26" s="318"/>
      <c r="AB26" s="318"/>
      <c r="AC26" s="318"/>
      <c r="AD26" s="318"/>
      <c r="AE26" s="318"/>
      <c r="AF26" s="183"/>
      <c r="AG26" s="168"/>
    </row>
    <row r="27" spans="1:33" ht="24.95" customHeight="1" x14ac:dyDescent="0.15">
      <c r="A27" s="168"/>
      <c r="B27" s="328" t="s">
        <v>34</v>
      </c>
      <c r="C27" s="329"/>
      <c r="D27" s="329"/>
      <c r="E27" s="329"/>
      <c r="F27" s="329"/>
      <c r="G27" s="329"/>
      <c r="H27" s="329"/>
      <c r="I27" s="329"/>
      <c r="J27" s="330"/>
      <c r="K27" s="181"/>
      <c r="L27" s="319" t="s">
        <v>35</v>
      </c>
      <c r="M27" s="319"/>
      <c r="N27" s="319"/>
      <c r="O27" s="319"/>
      <c r="P27" s="319"/>
      <c r="Q27" s="183"/>
      <c r="R27" s="182"/>
      <c r="S27" s="317"/>
      <c r="T27" s="317"/>
      <c r="U27" s="317"/>
      <c r="V27" s="317"/>
      <c r="W27" s="317"/>
      <c r="X27" s="317"/>
      <c r="Y27" s="317"/>
      <c r="Z27" s="317"/>
      <c r="AA27" s="317"/>
      <c r="AB27" s="317"/>
      <c r="AC27" s="317"/>
      <c r="AD27" s="317"/>
      <c r="AE27" s="317"/>
      <c r="AF27" s="183"/>
      <c r="AG27" s="168"/>
    </row>
    <row r="28" spans="1:33" ht="24.95" customHeight="1" x14ac:dyDescent="0.15">
      <c r="A28" s="168"/>
      <c r="B28" s="331"/>
      <c r="C28" s="332"/>
      <c r="D28" s="332"/>
      <c r="E28" s="332"/>
      <c r="F28" s="332"/>
      <c r="G28" s="332"/>
      <c r="H28" s="332"/>
      <c r="I28" s="332"/>
      <c r="J28" s="333"/>
      <c r="K28" s="181"/>
      <c r="L28" s="319" t="s">
        <v>36</v>
      </c>
      <c r="M28" s="319"/>
      <c r="N28" s="319"/>
      <c r="O28" s="319"/>
      <c r="P28" s="319"/>
      <c r="Q28" s="183"/>
      <c r="R28" s="182"/>
      <c r="S28" s="317"/>
      <c r="T28" s="317"/>
      <c r="U28" s="317"/>
      <c r="V28" s="317"/>
      <c r="W28" s="317"/>
      <c r="X28" s="317"/>
      <c r="Y28" s="317"/>
      <c r="Z28" s="317"/>
      <c r="AA28" s="317"/>
      <c r="AB28" s="317"/>
      <c r="AC28" s="317"/>
      <c r="AD28" s="317"/>
      <c r="AE28" s="317"/>
      <c r="AF28" s="183"/>
      <c r="AG28" s="168"/>
    </row>
    <row r="29" spans="1:33" ht="24.95" customHeight="1" x14ac:dyDescent="0.15">
      <c r="A29" s="168"/>
      <c r="B29" s="328" t="s">
        <v>37</v>
      </c>
      <c r="C29" s="329"/>
      <c r="D29" s="329"/>
      <c r="E29" s="329"/>
      <c r="F29" s="329"/>
      <c r="G29" s="329"/>
      <c r="H29" s="329"/>
      <c r="I29" s="329"/>
      <c r="J29" s="330"/>
      <c r="K29" s="181"/>
      <c r="L29" s="319" t="s">
        <v>38</v>
      </c>
      <c r="M29" s="319"/>
      <c r="N29" s="319"/>
      <c r="O29" s="319"/>
      <c r="P29" s="319"/>
      <c r="Q29" s="183"/>
      <c r="R29" s="182"/>
      <c r="S29" s="318" t="s">
        <v>160</v>
      </c>
      <c r="T29" s="318"/>
      <c r="U29" s="318"/>
      <c r="V29" s="318"/>
      <c r="W29" s="318"/>
      <c r="X29" s="318"/>
      <c r="Y29" s="318"/>
      <c r="Z29" s="318"/>
      <c r="AA29" s="318"/>
      <c r="AB29" s="318"/>
      <c r="AC29" s="318"/>
      <c r="AD29" s="318"/>
      <c r="AE29" s="318"/>
      <c r="AF29" s="183"/>
      <c r="AG29" s="168"/>
    </row>
    <row r="30" spans="1:33" ht="24.95" customHeight="1" x14ac:dyDescent="0.15">
      <c r="A30" s="168"/>
      <c r="B30" s="331"/>
      <c r="C30" s="332"/>
      <c r="D30" s="332"/>
      <c r="E30" s="332"/>
      <c r="F30" s="332"/>
      <c r="G30" s="332"/>
      <c r="H30" s="332"/>
      <c r="I30" s="332"/>
      <c r="J30" s="333"/>
      <c r="K30" s="181"/>
      <c r="L30" s="319" t="s">
        <v>39</v>
      </c>
      <c r="M30" s="319"/>
      <c r="N30" s="319"/>
      <c r="O30" s="319"/>
      <c r="P30" s="319"/>
      <c r="Q30" s="183"/>
      <c r="R30" s="182"/>
      <c r="S30" s="317"/>
      <c r="T30" s="317"/>
      <c r="U30" s="317"/>
      <c r="V30" s="317"/>
      <c r="W30" s="317"/>
      <c r="X30" s="317"/>
      <c r="Y30" s="317"/>
      <c r="Z30" s="317"/>
      <c r="AA30" s="317"/>
      <c r="AB30" s="317"/>
      <c r="AC30" s="317"/>
      <c r="AD30" s="317"/>
      <c r="AE30" s="317"/>
      <c r="AF30" s="183"/>
      <c r="AG30" s="168"/>
    </row>
    <row r="31" spans="1:33" ht="24.95" customHeight="1" x14ac:dyDescent="0.15">
      <c r="A31" s="168"/>
      <c r="B31" s="328" t="s">
        <v>60</v>
      </c>
      <c r="C31" s="329"/>
      <c r="D31" s="329"/>
      <c r="E31" s="329"/>
      <c r="F31" s="329"/>
      <c r="G31" s="329"/>
      <c r="H31" s="329"/>
      <c r="I31" s="329"/>
      <c r="J31" s="330"/>
      <c r="K31" s="181"/>
      <c r="L31" s="319" t="s">
        <v>61</v>
      </c>
      <c r="M31" s="319"/>
      <c r="N31" s="319"/>
      <c r="O31" s="319"/>
      <c r="P31" s="319"/>
      <c r="Q31" s="183"/>
      <c r="R31" s="182"/>
      <c r="S31" s="318" t="s">
        <v>159</v>
      </c>
      <c r="T31" s="318"/>
      <c r="U31" s="318"/>
      <c r="V31" s="318"/>
      <c r="W31" s="318"/>
      <c r="X31" s="318"/>
      <c r="Y31" s="318"/>
      <c r="Z31" s="318"/>
      <c r="AA31" s="318"/>
      <c r="AB31" s="318"/>
      <c r="AC31" s="318"/>
      <c r="AD31" s="318"/>
      <c r="AE31" s="318"/>
      <c r="AF31" s="183"/>
      <c r="AG31" s="168"/>
    </row>
    <row r="32" spans="1:33" ht="24.95" customHeight="1" x14ac:dyDescent="0.15">
      <c r="A32" s="168"/>
      <c r="B32" s="331"/>
      <c r="C32" s="332"/>
      <c r="D32" s="332"/>
      <c r="E32" s="332"/>
      <c r="F32" s="332"/>
      <c r="G32" s="332"/>
      <c r="H32" s="332"/>
      <c r="I32" s="332"/>
      <c r="J32" s="333"/>
      <c r="K32" s="181"/>
      <c r="L32" s="319" t="s">
        <v>39</v>
      </c>
      <c r="M32" s="319"/>
      <c r="N32" s="319"/>
      <c r="O32" s="319"/>
      <c r="P32" s="319"/>
      <c r="Q32" s="183"/>
      <c r="R32" s="182"/>
      <c r="S32" s="317"/>
      <c r="T32" s="317"/>
      <c r="U32" s="317"/>
      <c r="V32" s="317"/>
      <c r="W32" s="317"/>
      <c r="X32" s="317"/>
      <c r="Y32" s="317"/>
      <c r="Z32" s="317"/>
      <c r="AA32" s="317"/>
      <c r="AB32" s="317"/>
      <c r="AC32" s="317"/>
      <c r="AD32" s="317"/>
      <c r="AE32" s="317"/>
      <c r="AF32" s="183"/>
      <c r="AG32" s="168"/>
    </row>
    <row r="33" spans="1:33" ht="24.95" customHeight="1" x14ac:dyDescent="0.15">
      <c r="A33" s="168"/>
      <c r="B33" s="181"/>
      <c r="C33" s="319" t="s">
        <v>40</v>
      </c>
      <c r="D33" s="319"/>
      <c r="E33" s="319"/>
      <c r="F33" s="319"/>
      <c r="G33" s="319"/>
      <c r="H33" s="319"/>
      <c r="I33" s="319"/>
      <c r="J33" s="319"/>
      <c r="K33" s="319"/>
      <c r="L33" s="319"/>
      <c r="M33" s="319"/>
      <c r="N33" s="319"/>
      <c r="O33" s="319"/>
      <c r="P33" s="319"/>
      <c r="Q33" s="183"/>
      <c r="R33" s="182"/>
      <c r="S33" s="317"/>
      <c r="T33" s="317"/>
      <c r="U33" s="317"/>
      <c r="V33" s="317"/>
      <c r="W33" s="317"/>
      <c r="X33" s="317"/>
      <c r="Y33" s="317"/>
      <c r="Z33" s="317"/>
      <c r="AA33" s="317"/>
      <c r="AB33" s="317"/>
      <c r="AC33" s="317"/>
      <c r="AD33" s="317"/>
      <c r="AE33" s="317"/>
      <c r="AF33" s="183"/>
      <c r="AG33" s="168"/>
    </row>
    <row r="34" spans="1:33" ht="24.95" customHeight="1" x14ac:dyDescent="0.15">
      <c r="A34" s="168"/>
      <c r="B34" s="172"/>
      <c r="C34" s="334" t="str">
        <f>C18</f>
        <v>国、地方公共団体又は特殊法人等の発注工事における過去１０年間（平成24年度から令和3年度まで）の同規模工事の主任（監理）技術者としての施工実績</v>
      </c>
      <c r="D34" s="334"/>
      <c r="E34" s="334"/>
      <c r="F34" s="334"/>
      <c r="G34" s="334"/>
      <c r="H34" s="334"/>
      <c r="I34" s="334"/>
      <c r="J34" s="334"/>
      <c r="K34" s="334"/>
      <c r="L34" s="334"/>
      <c r="M34" s="334"/>
      <c r="N34" s="334"/>
      <c r="O34" s="334"/>
      <c r="P34" s="334"/>
      <c r="Q34" s="173"/>
      <c r="R34" s="320" t="s">
        <v>18</v>
      </c>
      <c r="S34" s="321"/>
      <c r="T34" s="321"/>
      <c r="U34" s="321"/>
      <c r="V34" s="322"/>
      <c r="W34" s="322"/>
      <c r="X34" s="322"/>
      <c r="Y34" s="322"/>
      <c r="Z34" s="322"/>
      <c r="AA34" s="322"/>
      <c r="AB34" s="322"/>
      <c r="AC34" s="322"/>
      <c r="AD34" s="322"/>
      <c r="AE34" s="322"/>
      <c r="AF34" s="173"/>
      <c r="AG34" s="168"/>
    </row>
    <row r="35" spans="1:33" ht="24.95" customHeight="1" x14ac:dyDescent="0.15">
      <c r="A35" s="168"/>
      <c r="B35" s="174"/>
      <c r="C35" s="335"/>
      <c r="D35" s="335"/>
      <c r="E35" s="335"/>
      <c r="F35" s="335"/>
      <c r="G35" s="335"/>
      <c r="H35" s="335"/>
      <c r="I35" s="335"/>
      <c r="J35" s="335"/>
      <c r="K35" s="335"/>
      <c r="L35" s="335"/>
      <c r="M35" s="335"/>
      <c r="N35" s="335"/>
      <c r="O35" s="335"/>
      <c r="P35" s="335"/>
      <c r="Q35" s="175"/>
      <c r="R35" s="323" t="s">
        <v>92</v>
      </c>
      <c r="S35" s="324"/>
      <c r="T35" s="324"/>
      <c r="U35" s="324"/>
      <c r="V35" s="325"/>
      <c r="W35" s="325"/>
      <c r="X35" s="325"/>
      <c r="Y35" s="325"/>
      <c r="Z35" s="325"/>
      <c r="AA35" s="325"/>
      <c r="AB35" s="325"/>
      <c r="AC35" s="325"/>
      <c r="AD35" s="325"/>
      <c r="AE35" s="325"/>
      <c r="AF35" s="177"/>
      <c r="AG35" s="168"/>
    </row>
    <row r="36" spans="1:33" ht="24.95" customHeight="1" x14ac:dyDescent="0.15">
      <c r="A36" s="168"/>
      <c r="B36" s="174"/>
      <c r="C36" s="335"/>
      <c r="D36" s="335"/>
      <c r="E36" s="335"/>
      <c r="F36" s="335"/>
      <c r="G36" s="335"/>
      <c r="H36" s="335"/>
      <c r="I36" s="335"/>
      <c r="J36" s="335"/>
      <c r="K36" s="335"/>
      <c r="L36" s="335"/>
      <c r="M36" s="335"/>
      <c r="N36" s="335"/>
      <c r="O36" s="335"/>
      <c r="P36" s="335"/>
      <c r="Q36" s="175"/>
      <c r="R36" s="320" t="s">
        <v>18</v>
      </c>
      <c r="S36" s="321"/>
      <c r="T36" s="321"/>
      <c r="U36" s="321"/>
      <c r="V36" s="322"/>
      <c r="W36" s="322"/>
      <c r="X36" s="322"/>
      <c r="Y36" s="322"/>
      <c r="Z36" s="322"/>
      <c r="AA36" s="322"/>
      <c r="AB36" s="322"/>
      <c r="AC36" s="322"/>
      <c r="AD36" s="322"/>
      <c r="AE36" s="322"/>
      <c r="AF36" s="173"/>
      <c r="AG36" s="168"/>
    </row>
    <row r="37" spans="1:33" ht="24.95" customHeight="1" x14ac:dyDescent="0.15">
      <c r="A37" s="168"/>
      <c r="B37" s="174"/>
      <c r="C37" s="335"/>
      <c r="D37" s="335"/>
      <c r="E37" s="335"/>
      <c r="F37" s="335"/>
      <c r="G37" s="335"/>
      <c r="H37" s="335"/>
      <c r="I37" s="335"/>
      <c r="J37" s="335"/>
      <c r="K37" s="335"/>
      <c r="L37" s="335"/>
      <c r="M37" s="335"/>
      <c r="N37" s="335"/>
      <c r="O37" s="335"/>
      <c r="P37" s="335"/>
      <c r="Q37" s="175"/>
      <c r="R37" s="323" t="s">
        <v>92</v>
      </c>
      <c r="S37" s="324"/>
      <c r="T37" s="324"/>
      <c r="U37" s="324"/>
      <c r="V37" s="325"/>
      <c r="W37" s="325"/>
      <c r="X37" s="325"/>
      <c r="Y37" s="325"/>
      <c r="Z37" s="325"/>
      <c r="AA37" s="325"/>
      <c r="AB37" s="325"/>
      <c r="AC37" s="325"/>
      <c r="AD37" s="325"/>
      <c r="AE37" s="325"/>
      <c r="AF37" s="177"/>
      <c r="AG37" s="168"/>
    </row>
    <row r="38" spans="1:33" ht="24.95" customHeight="1" x14ac:dyDescent="0.15">
      <c r="A38" s="168"/>
      <c r="B38" s="174"/>
      <c r="C38" s="335"/>
      <c r="D38" s="335"/>
      <c r="E38" s="335"/>
      <c r="F38" s="335"/>
      <c r="G38" s="335"/>
      <c r="H38" s="335"/>
      <c r="I38" s="335"/>
      <c r="J38" s="335"/>
      <c r="K38" s="335"/>
      <c r="L38" s="335"/>
      <c r="M38" s="335"/>
      <c r="N38" s="335"/>
      <c r="O38" s="335"/>
      <c r="P38" s="335"/>
      <c r="Q38" s="175"/>
      <c r="R38" s="320" t="s">
        <v>18</v>
      </c>
      <c r="S38" s="321"/>
      <c r="T38" s="321"/>
      <c r="U38" s="321"/>
      <c r="V38" s="322"/>
      <c r="W38" s="322"/>
      <c r="X38" s="322"/>
      <c r="Y38" s="322"/>
      <c r="Z38" s="322"/>
      <c r="AA38" s="322"/>
      <c r="AB38" s="322"/>
      <c r="AC38" s="322"/>
      <c r="AD38" s="322"/>
      <c r="AE38" s="322"/>
      <c r="AF38" s="173"/>
      <c r="AG38" s="168"/>
    </row>
    <row r="39" spans="1:33" ht="24.95" customHeight="1" x14ac:dyDescent="0.15">
      <c r="A39" s="168"/>
      <c r="B39" s="176"/>
      <c r="C39" s="336"/>
      <c r="D39" s="336"/>
      <c r="E39" s="336"/>
      <c r="F39" s="336"/>
      <c r="G39" s="336"/>
      <c r="H39" s="336"/>
      <c r="I39" s="336"/>
      <c r="J39" s="336"/>
      <c r="K39" s="336"/>
      <c r="L39" s="336"/>
      <c r="M39" s="336"/>
      <c r="N39" s="336"/>
      <c r="O39" s="336"/>
      <c r="P39" s="336"/>
      <c r="Q39" s="177"/>
      <c r="R39" s="323" t="s">
        <v>92</v>
      </c>
      <c r="S39" s="324"/>
      <c r="T39" s="324"/>
      <c r="U39" s="324"/>
      <c r="V39" s="325"/>
      <c r="W39" s="325"/>
      <c r="X39" s="325"/>
      <c r="Y39" s="325"/>
      <c r="Z39" s="325"/>
      <c r="AA39" s="325"/>
      <c r="AB39" s="325"/>
      <c r="AC39" s="325"/>
      <c r="AD39" s="325"/>
      <c r="AE39" s="325"/>
      <c r="AF39" s="177"/>
      <c r="AG39" s="168"/>
    </row>
    <row r="40" spans="1:33" s="170" customFormat="1" ht="24.95" customHeight="1" x14ac:dyDescent="0.15">
      <c r="A40" s="168"/>
      <c r="B40" s="180" t="s">
        <v>47</v>
      </c>
      <c r="C40" s="171"/>
      <c r="D40" s="171"/>
      <c r="E40" s="171"/>
      <c r="F40" s="171"/>
      <c r="G40" s="171"/>
      <c r="H40" s="171"/>
      <c r="I40" s="171"/>
      <c r="J40" s="171"/>
      <c r="K40" s="171"/>
      <c r="L40" s="171"/>
      <c r="M40" s="171"/>
      <c r="N40" s="171"/>
      <c r="O40" s="171"/>
      <c r="P40" s="171"/>
      <c r="Q40" s="168"/>
      <c r="R40" s="168"/>
      <c r="S40" s="168"/>
      <c r="T40" s="168"/>
      <c r="U40" s="168"/>
      <c r="V40" s="168"/>
      <c r="W40" s="168"/>
      <c r="X40" s="168"/>
      <c r="Y40" s="168"/>
      <c r="Z40" s="168"/>
      <c r="AA40" s="168"/>
      <c r="AB40" s="168"/>
      <c r="AC40" s="168"/>
      <c r="AD40" s="168"/>
      <c r="AE40" s="168"/>
      <c r="AF40" s="168"/>
      <c r="AG40" s="168"/>
    </row>
    <row r="41" spans="1:33" ht="24.95" customHeight="1" x14ac:dyDescent="0.15">
      <c r="A41" s="10"/>
      <c r="B41" s="181"/>
      <c r="C41" s="319" t="s">
        <v>44</v>
      </c>
      <c r="D41" s="319"/>
      <c r="E41" s="319"/>
      <c r="F41" s="319"/>
      <c r="G41" s="319"/>
      <c r="H41" s="319"/>
      <c r="I41" s="319"/>
      <c r="J41" s="319"/>
      <c r="K41" s="319"/>
      <c r="L41" s="319"/>
      <c r="M41" s="319"/>
      <c r="N41" s="319"/>
      <c r="O41" s="319"/>
      <c r="P41" s="319"/>
      <c r="Q41" s="182"/>
      <c r="R41" s="181"/>
      <c r="S41" s="326"/>
      <c r="T41" s="326"/>
      <c r="U41" s="326"/>
      <c r="V41" s="326"/>
      <c r="W41" s="326"/>
      <c r="X41" s="326"/>
      <c r="Y41" s="326"/>
      <c r="Z41" s="326"/>
      <c r="AA41" s="326"/>
      <c r="AB41" s="326"/>
      <c r="AC41" s="326"/>
      <c r="AD41" s="326"/>
      <c r="AE41" s="326"/>
      <c r="AF41" s="183"/>
      <c r="AG41" s="168"/>
    </row>
    <row r="42" spans="1:33" ht="24.95" customHeight="1" x14ac:dyDescent="0.15">
      <c r="A42" s="10"/>
      <c r="B42" s="181"/>
      <c r="C42" s="319" t="s">
        <v>45</v>
      </c>
      <c r="D42" s="319"/>
      <c r="E42" s="319"/>
      <c r="F42" s="319"/>
      <c r="G42" s="319"/>
      <c r="H42" s="319"/>
      <c r="I42" s="319"/>
      <c r="J42" s="319"/>
      <c r="K42" s="319"/>
      <c r="L42" s="319"/>
      <c r="M42" s="319"/>
      <c r="N42" s="319"/>
      <c r="O42" s="319"/>
      <c r="P42" s="319"/>
      <c r="Q42" s="183"/>
      <c r="R42" s="182"/>
      <c r="S42" s="318" t="s">
        <v>160</v>
      </c>
      <c r="T42" s="318"/>
      <c r="U42" s="318"/>
      <c r="V42" s="318"/>
      <c r="W42" s="318"/>
      <c r="X42" s="318"/>
      <c r="Y42" s="318"/>
      <c r="Z42" s="318"/>
      <c r="AA42" s="318"/>
      <c r="AB42" s="318"/>
      <c r="AC42" s="318"/>
      <c r="AD42" s="318"/>
      <c r="AE42" s="318"/>
      <c r="AF42" s="183"/>
      <c r="AG42" s="168"/>
    </row>
    <row r="43" spans="1:33" ht="24.95" customHeight="1" x14ac:dyDescent="0.15">
      <c r="A43" s="10"/>
      <c r="B43" s="328" t="s">
        <v>34</v>
      </c>
      <c r="C43" s="329"/>
      <c r="D43" s="329"/>
      <c r="E43" s="329"/>
      <c r="F43" s="329"/>
      <c r="G43" s="329"/>
      <c r="H43" s="329"/>
      <c r="I43" s="329"/>
      <c r="J43" s="330"/>
      <c r="K43" s="181"/>
      <c r="L43" s="319" t="s">
        <v>35</v>
      </c>
      <c r="M43" s="319"/>
      <c r="N43" s="319"/>
      <c r="O43" s="319"/>
      <c r="P43" s="319"/>
      <c r="Q43" s="183"/>
      <c r="R43" s="182"/>
      <c r="S43" s="317"/>
      <c r="T43" s="317"/>
      <c r="U43" s="317"/>
      <c r="V43" s="317"/>
      <c r="W43" s="317"/>
      <c r="X43" s="317"/>
      <c r="Y43" s="317"/>
      <c r="Z43" s="317"/>
      <c r="AA43" s="317"/>
      <c r="AB43" s="317"/>
      <c r="AC43" s="317"/>
      <c r="AD43" s="317"/>
      <c r="AE43" s="317"/>
      <c r="AF43" s="183"/>
      <c r="AG43" s="168"/>
    </row>
    <row r="44" spans="1:33" ht="24.95" customHeight="1" x14ac:dyDescent="0.15">
      <c r="A44" s="10"/>
      <c r="B44" s="331"/>
      <c r="C44" s="332"/>
      <c r="D44" s="332"/>
      <c r="E44" s="332"/>
      <c r="F44" s="332"/>
      <c r="G44" s="332"/>
      <c r="H44" s="332"/>
      <c r="I44" s="332"/>
      <c r="J44" s="333"/>
      <c r="K44" s="181"/>
      <c r="L44" s="319" t="s">
        <v>36</v>
      </c>
      <c r="M44" s="319"/>
      <c r="N44" s="319"/>
      <c r="O44" s="319"/>
      <c r="P44" s="319"/>
      <c r="Q44" s="183"/>
      <c r="R44" s="182"/>
      <c r="S44" s="317"/>
      <c r="T44" s="317"/>
      <c r="U44" s="317"/>
      <c r="V44" s="317"/>
      <c r="W44" s="317"/>
      <c r="X44" s="317"/>
      <c r="Y44" s="317"/>
      <c r="Z44" s="317"/>
      <c r="AA44" s="317"/>
      <c r="AB44" s="317"/>
      <c r="AC44" s="317"/>
      <c r="AD44" s="317"/>
      <c r="AE44" s="317"/>
      <c r="AF44" s="183"/>
      <c r="AG44" s="168"/>
    </row>
    <row r="45" spans="1:33" ht="24.95" customHeight="1" x14ac:dyDescent="0.15">
      <c r="A45" s="10"/>
      <c r="B45" s="328" t="s">
        <v>37</v>
      </c>
      <c r="C45" s="329"/>
      <c r="D45" s="329"/>
      <c r="E45" s="329"/>
      <c r="F45" s="329"/>
      <c r="G45" s="329"/>
      <c r="H45" s="329"/>
      <c r="I45" s="329"/>
      <c r="J45" s="330"/>
      <c r="K45" s="181"/>
      <c r="L45" s="319" t="s">
        <v>38</v>
      </c>
      <c r="M45" s="319"/>
      <c r="N45" s="319"/>
      <c r="O45" s="319"/>
      <c r="P45" s="319"/>
      <c r="Q45" s="183"/>
      <c r="R45" s="182"/>
      <c r="S45" s="318" t="s">
        <v>160</v>
      </c>
      <c r="T45" s="318"/>
      <c r="U45" s="318"/>
      <c r="V45" s="318"/>
      <c r="W45" s="318"/>
      <c r="X45" s="318"/>
      <c r="Y45" s="318"/>
      <c r="Z45" s="318"/>
      <c r="AA45" s="318"/>
      <c r="AB45" s="318"/>
      <c r="AC45" s="318"/>
      <c r="AD45" s="318"/>
      <c r="AE45" s="318"/>
      <c r="AF45" s="183"/>
      <c r="AG45" s="168"/>
    </row>
    <row r="46" spans="1:33" ht="24.95" customHeight="1" x14ac:dyDescent="0.15">
      <c r="A46" s="10"/>
      <c r="B46" s="331"/>
      <c r="C46" s="332"/>
      <c r="D46" s="332"/>
      <c r="E46" s="332"/>
      <c r="F46" s="332"/>
      <c r="G46" s="332"/>
      <c r="H46" s="332"/>
      <c r="I46" s="332"/>
      <c r="J46" s="333"/>
      <c r="K46" s="181"/>
      <c r="L46" s="319" t="s">
        <v>39</v>
      </c>
      <c r="M46" s="319"/>
      <c r="N46" s="319"/>
      <c r="O46" s="319"/>
      <c r="P46" s="319"/>
      <c r="Q46" s="183"/>
      <c r="R46" s="182"/>
      <c r="S46" s="317"/>
      <c r="T46" s="317"/>
      <c r="U46" s="317"/>
      <c r="V46" s="317"/>
      <c r="W46" s="317"/>
      <c r="X46" s="317"/>
      <c r="Y46" s="317"/>
      <c r="Z46" s="317"/>
      <c r="AA46" s="317"/>
      <c r="AB46" s="317"/>
      <c r="AC46" s="317"/>
      <c r="AD46" s="317"/>
      <c r="AE46" s="317"/>
      <c r="AF46" s="183"/>
      <c r="AG46" s="168"/>
    </row>
    <row r="47" spans="1:33" ht="24.95" customHeight="1" x14ac:dyDescent="0.15">
      <c r="A47" s="10"/>
      <c r="B47" s="328" t="s">
        <v>60</v>
      </c>
      <c r="C47" s="329"/>
      <c r="D47" s="329"/>
      <c r="E47" s="329"/>
      <c r="F47" s="329"/>
      <c r="G47" s="329"/>
      <c r="H47" s="329"/>
      <c r="I47" s="329"/>
      <c r="J47" s="330"/>
      <c r="K47" s="181"/>
      <c r="L47" s="319" t="s">
        <v>61</v>
      </c>
      <c r="M47" s="319"/>
      <c r="N47" s="319"/>
      <c r="O47" s="319"/>
      <c r="P47" s="319"/>
      <c r="Q47" s="183"/>
      <c r="R47" s="182"/>
      <c r="S47" s="318" t="s">
        <v>159</v>
      </c>
      <c r="T47" s="318"/>
      <c r="U47" s="318"/>
      <c r="V47" s="318"/>
      <c r="W47" s="318"/>
      <c r="X47" s="318"/>
      <c r="Y47" s="318"/>
      <c r="Z47" s="318"/>
      <c r="AA47" s="318"/>
      <c r="AB47" s="318"/>
      <c r="AC47" s="318"/>
      <c r="AD47" s="318"/>
      <c r="AE47" s="318"/>
      <c r="AF47" s="183"/>
      <c r="AG47" s="168"/>
    </row>
    <row r="48" spans="1:33" ht="24.95" customHeight="1" x14ac:dyDescent="0.15">
      <c r="A48" s="10"/>
      <c r="B48" s="331"/>
      <c r="C48" s="332"/>
      <c r="D48" s="332"/>
      <c r="E48" s="332"/>
      <c r="F48" s="332"/>
      <c r="G48" s="332"/>
      <c r="H48" s="332"/>
      <c r="I48" s="332"/>
      <c r="J48" s="333"/>
      <c r="K48" s="181"/>
      <c r="L48" s="319" t="s">
        <v>39</v>
      </c>
      <c r="M48" s="319"/>
      <c r="N48" s="319"/>
      <c r="O48" s="319"/>
      <c r="P48" s="319"/>
      <c r="Q48" s="183"/>
      <c r="R48" s="182"/>
      <c r="S48" s="317"/>
      <c r="T48" s="317"/>
      <c r="U48" s="317"/>
      <c r="V48" s="317"/>
      <c r="W48" s="317"/>
      <c r="X48" s="317"/>
      <c r="Y48" s="317"/>
      <c r="Z48" s="317"/>
      <c r="AA48" s="317"/>
      <c r="AB48" s="317"/>
      <c r="AC48" s="317"/>
      <c r="AD48" s="317"/>
      <c r="AE48" s="317"/>
      <c r="AF48" s="183"/>
      <c r="AG48" s="168"/>
    </row>
    <row r="49" spans="1:33" ht="24.95" customHeight="1" x14ac:dyDescent="0.15">
      <c r="A49" s="11"/>
      <c r="B49" s="181"/>
      <c r="C49" s="319" t="s">
        <v>40</v>
      </c>
      <c r="D49" s="319"/>
      <c r="E49" s="319"/>
      <c r="F49" s="319"/>
      <c r="G49" s="319"/>
      <c r="H49" s="319"/>
      <c r="I49" s="319"/>
      <c r="J49" s="319"/>
      <c r="K49" s="319"/>
      <c r="L49" s="319"/>
      <c r="M49" s="319"/>
      <c r="N49" s="319"/>
      <c r="O49" s="319"/>
      <c r="P49" s="319"/>
      <c r="Q49" s="183"/>
      <c r="R49" s="182"/>
      <c r="S49" s="317"/>
      <c r="T49" s="317"/>
      <c r="U49" s="317"/>
      <c r="V49" s="317"/>
      <c r="W49" s="317"/>
      <c r="X49" s="317"/>
      <c r="Y49" s="317"/>
      <c r="Z49" s="317"/>
      <c r="AA49" s="317"/>
      <c r="AB49" s="317"/>
      <c r="AC49" s="317"/>
      <c r="AD49" s="317"/>
      <c r="AE49" s="317"/>
      <c r="AF49" s="183"/>
      <c r="AG49" s="169"/>
    </row>
    <row r="50" spans="1:33" ht="24.95" customHeight="1" x14ac:dyDescent="0.15">
      <c r="A50" s="168"/>
      <c r="B50" s="172"/>
      <c r="C50" s="334" t="str">
        <f>C18</f>
        <v>国、地方公共団体又は特殊法人等の発注工事における過去１０年間（平成24年度から令和3年度まで）の同規模工事の主任（監理）技術者としての施工実績</v>
      </c>
      <c r="D50" s="334"/>
      <c r="E50" s="334"/>
      <c r="F50" s="334"/>
      <c r="G50" s="334"/>
      <c r="H50" s="334"/>
      <c r="I50" s="334"/>
      <c r="J50" s="334"/>
      <c r="K50" s="334"/>
      <c r="L50" s="334"/>
      <c r="M50" s="334"/>
      <c r="N50" s="334"/>
      <c r="O50" s="334"/>
      <c r="P50" s="334"/>
      <c r="Q50" s="173"/>
      <c r="R50" s="320" t="s">
        <v>18</v>
      </c>
      <c r="S50" s="321"/>
      <c r="T50" s="321"/>
      <c r="U50" s="321"/>
      <c r="V50" s="322"/>
      <c r="W50" s="322"/>
      <c r="X50" s="322"/>
      <c r="Y50" s="322"/>
      <c r="Z50" s="322"/>
      <c r="AA50" s="322"/>
      <c r="AB50" s="322"/>
      <c r="AC50" s="322"/>
      <c r="AD50" s="322"/>
      <c r="AE50" s="322"/>
      <c r="AF50" s="173"/>
      <c r="AG50" s="168"/>
    </row>
    <row r="51" spans="1:33" ht="24.95" customHeight="1" x14ac:dyDescent="0.15">
      <c r="A51" s="168"/>
      <c r="B51" s="174"/>
      <c r="C51" s="335"/>
      <c r="D51" s="335"/>
      <c r="E51" s="335"/>
      <c r="F51" s="335"/>
      <c r="G51" s="335"/>
      <c r="H51" s="335"/>
      <c r="I51" s="335"/>
      <c r="J51" s="335"/>
      <c r="K51" s="335"/>
      <c r="L51" s="335"/>
      <c r="M51" s="335"/>
      <c r="N51" s="335"/>
      <c r="O51" s="335"/>
      <c r="P51" s="335"/>
      <c r="Q51" s="175"/>
      <c r="R51" s="323" t="s">
        <v>92</v>
      </c>
      <c r="S51" s="324"/>
      <c r="T51" s="324"/>
      <c r="U51" s="324"/>
      <c r="V51" s="325"/>
      <c r="W51" s="325"/>
      <c r="X51" s="325"/>
      <c r="Y51" s="325"/>
      <c r="Z51" s="325"/>
      <c r="AA51" s="325"/>
      <c r="AB51" s="325"/>
      <c r="AC51" s="325"/>
      <c r="AD51" s="325"/>
      <c r="AE51" s="325"/>
      <c r="AF51" s="177"/>
      <c r="AG51" s="168"/>
    </row>
    <row r="52" spans="1:33" ht="24.95" customHeight="1" x14ac:dyDescent="0.15">
      <c r="A52" s="168"/>
      <c r="B52" s="174"/>
      <c r="C52" s="335"/>
      <c r="D52" s="335"/>
      <c r="E52" s="335"/>
      <c r="F52" s="335"/>
      <c r="G52" s="335"/>
      <c r="H52" s="335"/>
      <c r="I52" s="335"/>
      <c r="J52" s="335"/>
      <c r="K52" s="335"/>
      <c r="L52" s="335"/>
      <c r="M52" s="335"/>
      <c r="N52" s="335"/>
      <c r="O52" s="335"/>
      <c r="P52" s="335"/>
      <c r="Q52" s="175"/>
      <c r="R52" s="320" t="s">
        <v>18</v>
      </c>
      <c r="S52" s="321"/>
      <c r="T52" s="321"/>
      <c r="U52" s="321"/>
      <c r="V52" s="322"/>
      <c r="W52" s="322"/>
      <c r="X52" s="322"/>
      <c r="Y52" s="322"/>
      <c r="Z52" s="322"/>
      <c r="AA52" s="322"/>
      <c r="AB52" s="322"/>
      <c r="AC52" s="322"/>
      <c r="AD52" s="322"/>
      <c r="AE52" s="322"/>
      <c r="AF52" s="173"/>
      <c r="AG52" s="168"/>
    </row>
    <row r="53" spans="1:33" ht="24.95" customHeight="1" x14ac:dyDescent="0.15">
      <c r="A53" s="168"/>
      <c r="B53" s="174"/>
      <c r="C53" s="335"/>
      <c r="D53" s="335"/>
      <c r="E53" s="335"/>
      <c r="F53" s="335"/>
      <c r="G53" s="335"/>
      <c r="H53" s="335"/>
      <c r="I53" s="335"/>
      <c r="J53" s="335"/>
      <c r="K53" s="335"/>
      <c r="L53" s="335"/>
      <c r="M53" s="335"/>
      <c r="N53" s="335"/>
      <c r="O53" s="335"/>
      <c r="P53" s="335"/>
      <c r="Q53" s="175"/>
      <c r="R53" s="323" t="s">
        <v>92</v>
      </c>
      <c r="S53" s="324"/>
      <c r="T53" s="324"/>
      <c r="U53" s="324"/>
      <c r="V53" s="325"/>
      <c r="W53" s="325"/>
      <c r="X53" s="325"/>
      <c r="Y53" s="325"/>
      <c r="Z53" s="325"/>
      <c r="AA53" s="325"/>
      <c r="AB53" s="325"/>
      <c r="AC53" s="325"/>
      <c r="AD53" s="325"/>
      <c r="AE53" s="325"/>
      <c r="AF53" s="177"/>
      <c r="AG53" s="168"/>
    </row>
    <row r="54" spans="1:33" ht="24.95" customHeight="1" x14ac:dyDescent="0.15">
      <c r="A54" s="168"/>
      <c r="B54" s="174"/>
      <c r="C54" s="335"/>
      <c r="D54" s="335"/>
      <c r="E54" s="335"/>
      <c r="F54" s="335"/>
      <c r="G54" s="335"/>
      <c r="H54" s="335"/>
      <c r="I54" s="335"/>
      <c r="J54" s="335"/>
      <c r="K54" s="335"/>
      <c r="L54" s="335"/>
      <c r="M54" s="335"/>
      <c r="N54" s="335"/>
      <c r="O54" s="335"/>
      <c r="P54" s="335"/>
      <c r="Q54" s="175"/>
      <c r="R54" s="320" t="s">
        <v>18</v>
      </c>
      <c r="S54" s="321"/>
      <c r="T54" s="321"/>
      <c r="U54" s="321"/>
      <c r="V54" s="322"/>
      <c r="W54" s="322"/>
      <c r="X54" s="322"/>
      <c r="Y54" s="322"/>
      <c r="Z54" s="322"/>
      <c r="AA54" s="322"/>
      <c r="AB54" s="322"/>
      <c r="AC54" s="322"/>
      <c r="AD54" s="322"/>
      <c r="AE54" s="322"/>
      <c r="AF54" s="173"/>
      <c r="AG54" s="168"/>
    </row>
    <row r="55" spans="1:33" ht="24.95" customHeight="1" x14ac:dyDescent="0.15">
      <c r="A55" s="168"/>
      <c r="B55" s="176"/>
      <c r="C55" s="336"/>
      <c r="D55" s="336"/>
      <c r="E55" s="336"/>
      <c r="F55" s="336"/>
      <c r="G55" s="336"/>
      <c r="H55" s="336"/>
      <c r="I55" s="336"/>
      <c r="J55" s="336"/>
      <c r="K55" s="336"/>
      <c r="L55" s="336"/>
      <c r="M55" s="336"/>
      <c r="N55" s="336"/>
      <c r="O55" s="336"/>
      <c r="P55" s="336"/>
      <c r="Q55" s="177"/>
      <c r="R55" s="323" t="s">
        <v>92</v>
      </c>
      <c r="S55" s="324"/>
      <c r="T55" s="324"/>
      <c r="U55" s="324"/>
      <c r="V55" s="325"/>
      <c r="W55" s="325"/>
      <c r="X55" s="325"/>
      <c r="Y55" s="325"/>
      <c r="Z55" s="325"/>
      <c r="AA55" s="325"/>
      <c r="AB55" s="325"/>
      <c r="AC55" s="325"/>
      <c r="AD55" s="325"/>
      <c r="AE55" s="325"/>
      <c r="AF55" s="177"/>
      <c r="AG55" s="168"/>
    </row>
    <row r="56" spans="1:33" ht="20.100000000000001" customHeight="1" x14ac:dyDescent="0.15">
      <c r="A56" s="169"/>
      <c r="B56" s="178" t="str">
        <f>"※　配置予定技術者は、主任技術者を記入すること。"&amp;TEXT(入力用!D19,"#,###")&amp;"万円以上を下請契約して工事を施工する場合は、監理技術者配置予定者を記入すること。"</f>
        <v>※　配置予定技術者は、主任技術者を記入すること。4,000万円以上を下請契約して工事を施工する場合は、監理技術者配置予定者を記入すること。</v>
      </c>
      <c r="C56" s="17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row>
    <row r="57" spans="1:33" ht="20.100000000000001" hidden="1" customHeight="1" x14ac:dyDescent="0.15">
      <c r="A57" s="169"/>
      <c r="B57" s="169"/>
      <c r="C57" s="180"/>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row>
    <row r="58" spans="1:33" ht="20.100000000000001" customHeight="1" x14ac:dyDescent="0.15">
      <c r="A58" s="169"/>
      <c r="B58" s="180" t="s">
        <v>93</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row>
    <row r="59" spans="1:33" ht="20.100000000000001" hidden="1" customHeight="1" x14ac:dyDescent="0.15">
      <c r="A59" s="169"/>
      <c r="B59" s="169"/>
      <c r="C59" s="180"/>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row>
    <row r="60" spans="1:33" ht="20.100000000000001" customHeight="1" x14ac:dyDescent="0.15">
      <c r="A60" s="169"/>
      <c r="B60" s="180" t="s">
        <v>66</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row>
    <row r="61" spans="1:33" ht="20.100000000000001" hidden="1" customHeight="1" x14ac:dyDescent="0.15">
      <c r="A61" s="169"/>
      <c r="B61" s="169"/>
      <c r="C61" s="180"/>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row>
    <row r="62" spans="1:33" ht="20.100000000000001" customHeight="1" x14ac:dyDescent="0.15">
      <c r="A62" s="169"/>
      <c r="B62" s="169"/>
      <c r="C62" s="180" t="s">
        <v>67</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row>
    <row r="63" spans="1:33" ht="20.100000000000001" customHeight="1" x14ac:dyDescent="0.15">
      <c r="A63" s="169"/>
      <c r="B63" s="180" t="s">
        <v>48</v>
      </c>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row>
    <row r="64" spans="1:33" ht="20.100000000000001" customHeight="1" x14ac:dyDescent="0.15">
      <c r="A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69"/>
      <c r="AG64" s="169"/>
    </row>
  </sheetData>
  <sheetProtection algorithmName="SHA-512" hashValue="uR6lrwf6ZmW5Srj6ncKHXM1G80GKZp1iHEjdRbIn9yFBaQ1h3gT0uGkiborLm/XhIGlOwfwqYumaY7xYjY/ipg==" saltValue="5Re6CIX5JUqfoC2DlsFxsw==" spinCount="100000" sheet="1" objects="1" scenarios="1"/>
  <mergeCells count="111">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s>
  <phoneticPr fontId="2"/>
  <printOptions horizontalCentered="1" verticalCentered="1"/>
  <pageMargins left="0.39370078740157483" right="0.19685039370078741" top="0.19685039370078741" bottom="0.19685039370078741" header="0" footer="0"/>
  <pageSetup paperSize="9" scale="63"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sheetPr>
  <dimension ref="B1:H27"/>
  <sheetViews>
    <sheetView view="pageBreakPreview" zoomScaleNormal="100" zoomScaleSheetLayoutView="100" workbookViewId="0">
      <selection activeCell="C9" sqref="C9:E9"/>
    </sheetView>
  </sheetViews>
  <sheetFormatPr defaultColWidth="8.85546875" defaultRowHeight="13.5" x14ac:dyDescent="0.15"/>
  <cols>
    <col min="1" max="1" width="1.28515625" style="36" customWidth="1"/>
    <col min="2" max="2" width="8.85546875" style="36"/>
    <col min="3" max="3" width="17.28515625" style="36" customWidth="1"/>
    <col min="4" max="4" width="8.85546875" style="36"/>
    <col min="5" max="5" width="19" style="36" customWidth="1"/>
    <col min="6" max="7" width="15.7109375" style="36" customWidth="1"/>
    <col min="8" max="16384" width="8.85546875" style="36"/>
  </cols>
  <sheetData>
    <row r="1" spans="2:8" ht="24" x14ac:dyDescent="0.25">
      <c r="B1" s="41"/>
      <c r="C1" s="41"/>
      <c r="D1" s="41"/>
      <c r="E1" s="41"/>
      <c r="F1" s="41"/>
      <c r="G1" s="41"/>
      <c r="H1" s="236" t="s">
        <v>201</v>
      </c>
    </row>
    <row r="2" spans="2:8" ht="15.75" x14ac:dyDescent="0.25">
      <c r="B2" s="346" t="s">
        <v>72</v>
      </c>
      <c r="C2" s="346"/>
      <c r="D2" s="346"/>
      <c r="E2" s="346"/>
      <c r="F2" s="346"/>
      <c r="G2" s="346"/>
      <c r="H2" s="236" t="s">
        <v>219</v>
      </c>
    </row>
    <row r="3" spans="2:8" ht="13.9" customHeight="1" x14ac:dyDescent="0.15">
      <c r="B3" s="346"/>
      <c r="C3" s="346"/>
      <c r="D3" s="346"/>
      <c r="E3" s="346"/>
      <c r="F3" s="346"/>
      <c r="G3" s="346"/>
    </row>
    <row r="4" spans="2:8" ht="24" x14ac:dyDescent="0.25">
      <c r="B4" s="42"/>
      <c r="C4" s="42"/>
      <c r="D4" s="42"/>
      <c r="E4" s="43" t="s">
        <v>73</v>
      </c>
      <c r="F4" s="347"/>
      <c r="G4" s="347"/>
      <c r="H4" s="220" t="s">
        <v>209</v>
      </c>
    </row>
    <row r="5" spans="2:8" ht="24" x14ac:dyDescent="0.15">
      <c r="B5" s="42"/>
      <c r="C5" s="42"/>
      <c r="D5" s="42"/>
      <c r="E5" s="44" t="s">
        <v>74</v>
      </c>
      <c r="F5" s="348"/>
      <c r="G5" s="348"/>
    </row>
    <row r="6" spans="2:8" ht="24" x14ac:dyDescent="0.25">
      <c r="B6" s="42"/>
      <c r="C6" s="42"/>
      <c r="D6" s="42"/>
      <c r="E6" s="44"/>
      <c r="F6" s="45"/>
      <c r="G6" s="45"/>
      <c r="H6" s="229" t="s">
        <v>212</v>
      </c>
    </row>
    <row r="7" spans="2:8" ht="15.75" x14ac:dyDescent="0.25">
      <c r="B7" s="349" t="s">
        <v>75</v>
      </c>
      <c r="C7" s="349"/>
      <c r="D7" s="349"/>
      <c r="E7" s="349"/>
      <c r="F7" s="349"/>
      <c r="G7" s="349"/>
      <c r="H7" s="229" t="s">
        <v>205</v>
      </c>
    </row>
    <row r="8" spans="2:8" ht="15.75" x14ac:dyDescent="0.25">
      <c r="B8" s="350" t="s">
        <v>76</v>
      </c>
      <c r="C8" s="350"/>
      <c r="D8" s="350"/>
      <c r="E8" s="350"/>
      <c r="F8" s="350"/>
      <c r="G8" s="350"/>
      <c r="H8" s="229" t="s">
        <v>206</v>
      </c>
    </row>
    <row r="9" spans="2:8" ht="24" customHeight="1" x14ac:dyDescent="0.15">
      <c r="B9" s="62" t="s">
        <v>77</v>
      </c>
      <c r="C9" s="344">
        <f>入力用!D6</f>
        <v>2022108753</v>
      </c>
      <c r="D9" s="344"/>
      <c r="E9" s="344"/>
      <c r="F9" s="345"/>
      <c r="G9" s="345"/>
      <c r="H9" s="232" t="s">
        <v>207</v>
      </c>
    </row>
    <row r="10" spans="2:8" ht="24" x14ac:dyDescent="0.15">
      <c r="B10" s="46"/>
      <c r="C10" s="47"/>
      <c r="D10" s="47"/>
      <c r="E10" s="48"/>
      <c r="F10" s="47"/>
      <c r="G10" s="47"/>
      <c r="H10" s="233" t="s">
        <v>202</v>
      </c>
    </row>
    <row r="11" spans="2:8" ht="24" customHeight="1" thickBot="1" x14ac:dyDescent="0.2">
      <c r="B11" s="62" t="s">
        <v>78</v>
      </c>
      <c r="C11" s="357" t="str">
        <f>入力用!D7</f>
        <v>老朽管布設替工事（藤井町地内その２）</v>
      </c>
      <c r="D11" s="357"/>
      <c r="E11" s="357"/>
      <c r="F11" s="357"/>
      <c r="G11" s="357"/>
    </row>
    <row r="12" spans="2:8" ht="24" x14ac:dyDescent="0.15">
      <c r="B12" s="42"/>
      <c r="C12" s="42"/>
      <c r="D12" s="42"/>
      <c r="E12" s="44"/>
      <c r="F12" s="42"/>
      <c r="G12" s="42"/>
    </row>
    <row r="13" spans="2:8" ht="52.5" customHeight="1" x14ac:dyDescent="0.15">
      <c r="B13" s="358"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24年度から令和3年度まで)に、官公庁(国、地方公共団体並びに公共工事の入札及び契約の適正化の促進に関する法律第２条第１項に規定されている特殊法人に限る。)発注の水道施設工事で,元請としての実績を記入してください。</v>
      </c>
      <c r="C13" s="359"/>
      <c r="D13" s="359"/>
      <c r="E13" s="359"/>
      <c r="F13" s="359"/>
      <c r="G13" s="360"/>
    </row>
    <row r="14" spans="2:8" ht="52.5" customHeight="1" x14ac:dyDescent="0.15">
      <c r="B14" s="361" t="s">
        <v>79</v>
      </c>
      <c r="C14" s="49" t="s">
        <v>80</v>
      </c>
      <c r="D14" s="50"/>
      <c r="E14" s="364"/>
      <c r="F14" s="364"/>
      <c r="G14" s="365"/>
    </row>
    <row r="15" spans="2:8" ht="52.5" customHeight="1" x14ac:dyDescent="0.15">
      <c r="B15" s="362"/>
      <c r="C15" s="366" t="s">
        <v>81</v>
      </c>
      <c r="D15" s="50"/>
      <c r="E15" s="364"/>
      <c r="F15" s="368"/>
      <c r="G15" s="369"/>
    </row>
    <row r="16" spans="2:8" ht="52.5" customHeight="1" x14ac:dyDescent="0.15">
      <c r="B16" s="362"/>
      <c r="C16" s="367"/>
      <c r="D16" s="51"/>
      <c r="E16" s="370" t="s">
        <v>82</v>
      </c>
      <c r="F16" s="371"/>
      <c r="G16" s="372"/>
    </row>
    <row r="17" spans="2:7" ht="52.5" customHeight="1" x14ac:dyDescent="0.15">
      <c r="B17" s="362"/>
      <c r="C17" s="366" t="s">
        <v>83</v>
      </c>
      <c r="D17" s="52"/>
      <c r="E17" s="364"/>
      <c r="F17" s="364"/>
      <c r="G17" s="365"/>
    </row>
    <row r="18" spans="2:7" ht="52.5" customHeight="1" x14ac:dyDescent="0.15">
      <c r="B18" s="362"/>
      <c r="C18" s="373"/>
      <c r="D18" s="51"/>
      <c r="E18" s="370" t="s">
        <v>84</v>
      </c>
      <c r="F18" s="371"/>
      <c r="G18" s="372"/>
    </row>
    <row r="19" spans="2:7" ht="52.5" customHeight="1" x14ac:dyDescent="0.15">
      <c r="B19" s="362"/>
      <c r="C19" s="53" t="s">
        <v>85</v>
      </c>
      <c r="D19" s="54"/>
      <c r="E19" s="351"/>
      <c r="F19" s="351"/>
      <c r="G19" s="352"/>
    </row>
    <row r="20" spans="2:7" ht="52.5" customHeight="1" x14ac:dyDescent="0.15">
      <c r="B20" s="362"/>
      <c r="C20" s="53" t="s">
        <v>86</v>
      </c>
      <c r="D20" s="54"/>
      <c r="E20" s="353"/>
      <c r="F20" s="353"/>
      <c r="G20" s="354"/>
    </row>
    <row r="21" spans="2:7" ht="52.5" customHeight="1" x14ac:dyDescent="0.15">
      <c r="B21" s="363"/>
      <c r="C21" s="55" t="s">
        <v>87</v>
      </c>
      <c r="D21" s="56"/>
      <c r="E21" s="355"/>
      <c r="F21" s="355"/>
      <c r="G21" s="356"/>
    </row>
    <row r="22" spans="2:7" ht="29.25" customHeight="1" x14ac:dyDescent="0.15">
      <c r="B22" s="57"/>
      <c r="C22" s="58" t="s">
        <v>88</v>
      </c>
      <c r="D22" s="59"/>
      <c r="E22" s="60"/>
      <c r="F22" s="61"/>
      <c r="G22" s="61"/>
    </row>
    <row r="23" spans="2:7" ht="29.25" customHeight="1" x14ac:dyDescent="0.15">
      <c r="C23" s="37" t="s">
        <v>89</v>
      </c>
    </row>
    <row r="24" spans="2:7" ht="29.25" customHeight="1" x14ac:dyDescent="0.15"/>
    <row r="25" spans="2:7" ht="29.25" customHeight="1" x14ac:dyDescent="0.15"/>
    <row r="26" spans="2:7" ht="29.25" customHeight="1" x14ac:dyDescent="0.15"/>
    <row r="27" spans="2:7" ht="29.25" customHeight="1" x14ac:dyDescent="0.15"/>
  </sheetData>
  <mergeCells count="20">
    <mergeCell ref="E19:G19"/>
    <mergeCell ref="E20:G20"/>
    <mergeCell ref="E21:G21"/>
    <mergeCell ref="C11:G11"/>
    <mergeCell ref="B13:G13"/>
    <mergeCell ref="B14:B21"/>
    <mergeCell ref="E14:G14"/>
    <mergeCell ref="C15:C16"/>
    <mergeCell ref="E15:G15"/>
    <mergeCell ref="E16:G16"/>
    <mergeCell ref="C17:C18"/>
    <mergeCell ref="E17:G17"/>
    <mergeCell ref="E18:G18"/>
    <mergeCell ref="C9:E9"/>
    <mergeCell ref="F9:G9"/>
    <mergeCell ref="B2:G3"/>
    <mergeCell ref="F4:G4"/>
    <mergeCell ref="F5:G5"/>
    <mergeCell ref="B7:G7"/>
    <mergeCell ref="B8:G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N86"/>
  <sheetViews>
    <sheetView view="pageBreakPreview" zoomScaleNormal="65" zoomScaleSheetLayoutView="100" workbookViewId="0">
      <selection activeCell="E4" sqref="E4"/>
    </sheetView>
  </sheetViews>
  <sheetFormatPr defaultColWidth="9" defaultRowHeight="13.5" x14ac:dyDescent="0.15"/>
  <cols>
    <col min="1" max="1" width="1.7109375" style="17" customWidth="1"/>
    <col min="2" max="2" width="4.28515625" style="2" customWidth="1"/>
    <col min="3" max="3" width="3.28515625" style="3" customWidth="1"/>
    <col min="4" max="4" width="15.42578125" style="17" bestFit="1" customWidth="1"/>
    <col min="5" max="5" width="63.7109375" style="17" customWidth="1"/>
    <col min="6" max="6" width="29.42578125" style="17" customWidth="1"/>
    <col min="7" max="7" width="6.42578125" style="3" bestFit="1" customWidth="1"/>
    <col min="8" max="10" width="9.7109375" style="3" customWidth="1"/>
    <col min="11" max="11" width="9.28515625" style="3" bestFit="1" customWidth="1"/>
    <col min="12" max="12" width="1.7109375" style="17" customWidth="1"/>
    <col min="13" max="13" width="0" style="17" hidden="1" customWidth="1"/>
    <col min="14" max="14" width="10.140625" style="17" hidden="1" customWidth="1"/>
    <col min="15" max="16384" width="9" style="17"/>
  </cols>
  <sheetData>
    <row r="1" spans="1:14" ht="21" customHeight="1" thickBot="1" x14ac:dyDescent="0.2">
      <c r="A1" s="128"/>
      <c r="B1" s="488" t="s">
        <v>26</v>
      </c>
      <c r="C1" s="488"/>
      <c r="D1" s="488"/>
      <c r="E1" s="488"/>
      <c r="F1" s="488"/>
      <c r="G1" s="488"/>
      <c r="H1" s="488"/>
      <c r="I1" s="488"/>
      <c r="J1" s="488"/>
      <c r="K1" s="488"/>
      <c r="L1" s="128"/>
    </row>
    <row r="2" spans="1:14" ht="21" customHeight="1" x14ac:dyDescent="0.15">
      <c r="A2" s="128"/>
      <c r="B2" s="489" t="s">
        <v>18</v>
      </c>
      <c r="C2" s="490"/>
      <c r="D2" s="491"/>
      <c r="E2" s="492" t="str">
        <f>入力用!D7</f>
        <v>老朽管布設替工事（藤井町地内その２）</v>
      </c>
      <c r="F2" s="493"/>
      <c r="G2" s="493"/>
      <c r="H2" s="493"/>
      <c r="I2" s="493"/>
      <c r="J2" s="493"/>
      <c r="K2" s="494"/>
      <c r="L2" s="128"/>
      <c r="M2" s="228" t="s">
        <v>251</v>
      </c>
    </row>
    <row r="3" spans="1:14" ht="21" customHeight="1" x14ac:dyDescent="0.3">
      <c r="A3" s="128"/>
      <c r="B3" s="495" t="s">
        <v>56</v>
      </c>
      <c r="C3" s="496"/>
      <c r="D3" s="497"/>
      <c r="E3" s="153">
        <f>入力用!D6</f>
        <v>2022108753</v>
      </c>
      <c r="F3" s="221"/>
      <c r="G3" s="222"/>
      <c r="H3" s="222"/>
      <c r="I3" s="222"/>
      <c r="J3" s="222"/>
      <c r="K3" s="223"/>
      <c r="L3" s="128"/>
      <c r="M3" s="230" t="s">
        <v>213</v>
      </c>
    </row>
    <row r="4" spans="1:14" ht="21" customHeight="1" thickBot="1" x14ac:dyDescent="0.35">
      <c r="A4" s="128"/>
      <c r="B4" s="501" t="s">
        <v>19</v>
      </c>
      <c r="C4" s="502"/>
      <c r="D4" s="503"/>
      <c r="E4" s="154" t="str">
        <f>表紙!E30</f>
        <v>○○会社△△　××営業所</v>
      </c>
      <c r="F4" s="155" t="s">
        <v>20</v>
      </c>
      <c r="G4" s="498" t="str">
        <f>表紙!E31</f>
        <v>▲▲▲▲-●●-▼▼▼▼</v>
      </c>
      <c r="H4" s="499"/>
      <c r="I4" s="499"/>
      <c r="J4" s="499"/>
      <c r="K4" s="500"/>
      <c r="L4" s="128"/>
      <c r="M4" s="230" t="s">
        <v>205</v>
      </c>
    </row>
    <row r="5" spans="1:14" ht="18" customHeight="1" x14ac:dyDescent="0.3">
      <c r="A5" s="128"/>
      <c r="B5" s="525" t="s">
        <v>117</v>
      </c>
      <c r="C5" s="525"/>
      <c r="D5" s="525"/>
      <c r="E5" s="525"/>
      <c r="F5" s="525"/>
      <c r="G5" s="525"/>
      <c r="H5" s="525"/>
      <c r="I5" s="525"/>
      <c r="J5" s="525"/>
      <c r="K5" s="525"/>
      <c r="L5" s="128"/>
      <c r="M5" s="230" t="s">
        <v>206</v>
      </c>
    </row>
    <row r="6" spans="1:14" ht="18" customHeight="1" x14ac:dyDescent="0.3">
      <c r="A6" s="128"/>
      <c r="B6" s="526" t="s">
        <v>118</v>
      </c>
      <c r="C6" s="526"/>
      <c r="D6" s="526"/>
      <c r="E6" s="526"/>
      <c r="F6" s="526"/>
      <c r="G6" s="526"/>
      <c r="H6" s="526"/>
      <c r="I6" s="526"/>
      <c r="J6" s="526"/>
      <c r="K6" s="526"/>
      <c r="L6" s="128"/>
      <c r="M6" s="230" t="s">
        <v>207</v>
      </c>
    </row>
    <row r="7" spans="1:14" ht="12" customHeight="1" thickBot="1" x14ac:dyDescent="0.2">
      <c r="A7" s="128"/>
      <c r="B7" s="129"/>
      <c r="C7" s="129"/>
      <c r="D7" s="129"/>
      <c r="E7" s="129"/>
      <c r="F7" s="129"/>
      <c r="G7" s="129"/>
      <c r="H7" s="130"/>
      <c r="I7" s="130"/>
      <c r="J7" s="130"/>
      <c r="K7" s="130"/>
      <c r="L7" s="128"/>
    </row>
    <row r="8" spans="1:14" ht="30" customHeight="1" x14ac:dyDescent="0.15">
      <c r="A8" s="128"/>
      <c r="B8" s="527" t="s">
        <v>0</v>
      </c>
      <c r="C8" s="528"/>
      <c r="D8" s="528"/>
      <c r="E8" s="529"/>
      <c r="F8" s="149" t="s">
        <v>21</v>
      </c>
      <c r="G8" s="149" t="s">
        <v>22</v>
      </c>
      <c r="H8" s="530"/>
      <c r="I8" s="531"/>
      <c r="J8" s="532"/>
      <c r="K8" s="218" t="s">
        <v>192</v>
      </c>
      <c r="L8" s="128"/>
    </row>
    <row r="9" spans="1:14" ht="21.75" customHeight="1" x14ac:dyDescent="0.15">
      <c r="A9" s="128"/>
      <c r="B9" s="374" t="s">
        <v>3</v>
      </c>
      <c r="C9" s="478" t="s">
        <v>4</v>
      </c>
      <c r="D9" s="380" t="str">
        <f>"過去5年間（"&amp;入力用!D17&amp;"）の企業の施工実績"</f>
        <v>過去5年間（平成29年度から令和3年度まで）の企業の施工実績</v>
      </c>
      <c r="E9" s="465"/>
      <c r="F9" s="134" t="s">
        <v>23</v>
      </c>
      <c r="G9" s="146">
        <v>3</v>
      </c>
      <c r="H9" s="517" t="s">
        <v>69</v>
      </c>
      <c r="I9" s="518"/>
      <c r="J9" s="519"/>
      <c r="K9" s="401"/>
      <c r="L9" s="128"/>
    </row>
    <row r="10" spans="1:14" ht="25.9" customHeight="1" x14ac:dyDescent="0.15">
      <c r="A10" s="128"/>
      <c r="B10" s="375"/>
      <c r="C10" s="478"/>
      <c r="D10" s="398"/>
      <c r="E10" s="466"/>
      <c r="F10" s="504" t="s">
        <v>7</v>
      </c>
      <c r="G10" s="505">
        <v>2</v>
      </c>
      <c r="H10" s="506" t="s">
        <v>134</v>
      </c>
      <c r="I10" s="507"/>
      <c r="J10" s="508"/>
      <c r="K10" s="401"/>
      <c r="L10" s="128"/>
    </row>
    <row r="11" spans="1:14" ht="13.9" customHeight="1" x14ac:dyDescent="0.15">
      <c r="A11" s="131" t="s">
        <v>70</v>
      </c>
      <c r="B11" s="375"/>
      <c r="C11" s="515"/>
      <c r="D11" s="398"/>
      <c r="E11" s="466"/>
      <c r="F11" s="504"/>
      <c r="G11" s="505"/>
      <c r="H11" s="509">
        <v>123456789</v>
      </c>
      <c r="I11" s="510"/>
      <c r="J11" s="511"/>
      <c r="K11" s="401"/>
      <c r="L11" s="128"/>
    </row>
    <row r="12" spans="1:14" ht="25.9" customHeight="1" x14ac:dyDescent="0.15">
      <c r="A12" s="131"/>
      <c r="B12" s="375"/>
      <c r="C12" s="515"/>
      <c r="D12" s="398"/>
      <c r="E12" s="466"/>
      <c r="F12" s="504" t="s">
        <v>11</v>
      </c>
      <c r="G12" s="505">
        <v>1</v>
      </c>
      <c r="H12" s="520"/>
      <c r="I12" s="521"/>
      <c r="J12" s="522"/>
      <c r="K12" s="401"/>
      <c r="L12" s="128"/>
    </row>
    <row r="13" spans="1:14" ht="13.9" customHeight="1" x14ac:dyDescent="0.15">
      <c r="A13" s="131" t="s">
        <v>70</v>
      </c>
      <c r="B13" s="375"/>
      <c r="C13" s="515"/>
      <c r="D13" s="398"/>
      <c r="E13" s="466"/>
      <c r="F13" s="504"/>
      <c r="G13" s="505"/>
      <c r="H13" s="509"/>
      <c r="I13" s="510"/>
      <c r="J13" s="511"/>
      <c r="K13" s="401"/>
      <c r="L13" s="128"/>
    </row>
    <row r="14" spans="1:14" ht="25.9" customHeight="1" x14ac:dyDescent="0.15">
      <c r="A14" s="131"/>
      <c r="B14" s="375"/>
      <c r="C14" s="515"/>
      <c r="D14" s="398"/>
      <c r="E14" s="466"/>
      <c r="F14" s="504" t="s">
        <v>12</v>
      </c>
      <c r="G14" s="505">
        <v>0</v>
      </c>
      <c r="H14" s="520"/>
      <c r="I14" s="521"/>
      <c r="J14" s="522"/>
      <c r="K14" s="413"/>
      <c r="L14" s="128"/>
    </row>
    <row r="15" spans="1:14" ht="13.9" customHeight="1" x14ac:dyDescent="0.15">
      <c r="A15" s="131" t="s">
        <v>70</v>
      </c>
      <c r="B15" s="375"/>
      <c r="C15" s="516"/>
      <c r="D15" s="431"/>
      <c r="E15" s="467"/>
      <c r="F15" s="523"/>
      <c r="G15" s="524"/>
      <c r="H15" s="512"/>
      <c r="I15" s="513"/>
      <c r="J15" s="514"/>
      <c r="K15" s="413"/>
      <c r="L15" s="128"/>
    </row>
    <row r="16" spans="1:14" ht="19.899999999999999" customHeight="1" x14ac:dyDescent="0.15">
      <c r="A16" s="128"/>
      <c r="B16" s="375"/>
      <c r="C16" s="533" t="s">
        <v>242</v>
      </c>
      <c r="D16" s="380" t="str">
        <f>"安城市発注の同工種工事における"&amp;入力用!D21&amp;"の工事成績評定の平均点"</f>
        <v>安城市発注の同工種工事における前年度（令和3年度）の工事成績評定の平均点</v>
      </c>
      <c r="E16" s="397"/>
      <c r="F16" s="134" t="s">
        <v>13</v>
      </c>
      <c r="G16" s="146">
        <v>2</v>
      </c>
      <c r="H16" s="480"/>
      <c r="I16" s="481"/>
      <c r="J16" s="482"/>
      <c r="K16" s="483"/>
      <c r="L16" s="128"/>
      <c r="N16" s="17">
        <v>0</v>
      </c>
    </row>
    <row r="17" spans="1:14" ht="19.899999999999999" customHeight="1" x14ac:dyDescent="0.15">
      <c r="A17" s="128"/>
      <c r="B17" s="375"/>
      <c r="C17" s="534"/>
      <c r="D17" s="484"/>
      <c r="E17" s="485"/>
      <c r="F17" s="136" t="s">
        <v>227</v>
      </c>
      <c r="G17" s="137">
        <v>1</v>
      </c>
      <c r="H17" s="480"/>
      <c r="I17" s="481"/>
      <c r="J17" s="482"/>
      <c r="K17" s="483"/>
      <c r="L17" s="128"/>
      <c r="N17" s="17">
        <v>-1</v>
      </c>
    </row>
    <row r="18" spans="1:14" ht="19.899999999999999" customHeight="1" x14ac:dyDescent="0.15">
      <c r="A18" s="128"/>
      <c r="B18" s="375"/>
      <c r="C18" s="535"/>
      <c r="D18" s="486"/>
      <c r="E18" s="487"/>
      <c r="F18" s="138" t="s">
        <v>68</v>
      </c>
      <c r="G18" s="139">
        <v>0</v>
      </c>
      <c r="H18" s="480"/>
      <c r="I18" s="481"/>
      <c r="J18" s="482"/>
      <c r="K18" s="483"/>
      <c r="L18" s="128"/>
      <c r="N18" s="17">
        <v>-2</v>
      </c>
    </row>
    <row r="19" spans="1:14" ht="19.899999999999999" customHeight="1" x14ac:dyDescent="0.15">
      <c r="A19" s="128"/>
      <c r="B19" s="375"/>
      <c r="C19" s="377" t="s">
        <v>8</v>
      </c>
      <c r="D19" s="380" t="str">
        <f>"安城市発注の同工種工事の"&amp;入力用!D21&amp;"における「安城市優良施工業者」"</f>
        <v>安城市発注の同工種工事の前年度（令和3年度）における「安城市優良施工業者」</v>
      </c>
      <c r="E19" s="397"/>
      <c r="F19" s="134" t="s">
        <v>228</v>
      </c>
      <c r="G19" s="146">
        <v>1</v>
      </c>
      <c r="H19" s="480"/>
      <c r="I19" s="481"/>
      <c r="J19" s="482"/>
      <c r="K19" s="483"/>
      <c r="L19" s="128"/>
      <c r="N19" s="17">
        <v>-3</v>
      </c>
    </row>
    <row r="20" spans="1:14" ht="19.899999999999999" customHeight="1" x14ac:dyDescent="0.15">
      <c r="A20" s="128"/>
      <c r="B20" s="375"/>
      <c r="C20" s="461"/>
      <c r="D20" s="486"/>
      <c r="E20" s="487"/>
      <c r="F20" s="138" t="s">
        <v>68</v>
      </c>
      <c r="G20" s="139">
        <v>0</v>
      </c>
      <c r="H20" s="480"/>
      <c r="I20" s="481"/>
      <c r="J20" s="482"/>
      <c r="K20" s="483"/>
      <c r="L20" s="128"/>
      <c r="N20" s="17">
        <v>-4</v>
      </c>
    </row>
    <row r="21" spans="1:14" ht="19.899999999999999" customHeight="1" x14ac:dyDescent="0.15">
      <c r="A21" s="128"/>
      <c r="B21" s="375"/>
      <c r="C21" s="377" t="s">
        <v>10</v>
      </c>
      <c r="D21" s="380" t="str">
        <f>"安城市発注の同工種工事の前年度から過去3年間（"&amp;入力用!D22&amp;"）の工事成績評定が60点未満の評価実績"</f>
        <v>安城市発注の同工種工事の前年度から過去3年間（令和元年度から令和3年度まで）の工事成績評定が60点未満の評価実績</v>
      </c>
      <c r="E21" s="397"/>
      <c r="F21" s="134" t="s">
        <v>260</v>
      </c>
      <c r="G21" s="146">
        <v>-1</v>
      </c>
      <c r="H21" s="480"/>
      <c r="I21" s="481"/>
      <c r="J21" s="482"/>
      <c r="K21" s="483"/>
      <c r="L21" s="128"/>
      <c r="N21" s="17">
        <v>-5</v>
      </c>
    </row>
    <row r="22" spans="1:14" ht="19.899999999999999" customHeight="1" x14ac:dyDescent="0.15">
      <c r="A22" s="128"/>
      <c r="B22" s="375"/>
      <c r="C22" s="461"/>
      <c r="D22" s="431"/>
      <c r="E22" s="426"/>
      <c r="F22" s="138" t="s">
        <v>68</v>
      </c>
      <c r="G22" s="139">
        <v>0</v>
      </c>
      <c r="H22" s="480"/>
      <c r="I22" s="481"/>
      <c r="J22" s="482"/>
      <c r="K22" s="483"/>
      <c r="L22" s="128"/>
    </row>
    <row r="23" spans="1:14" ht="19.899999999999999" customHeight="1" x14ac:dyDescent="0.15">
      <c r="A23" s="128"/>
      <c r="B23" s="375"/>
      <c r="C23" s="580" t="s">
        <v>250</v>
      </c>
      <c r="D23" s="659" t="s">
        <v>272</v>
      </c>
      <c r="E23" s="660"/>
      <c r="F23" s="661" t="s">
        <v>262</v>
      </c>
      <c r="G23" s="662">
        <v>3</v>
      </c>
      <c r="H23" s="480"/>
      <c r="I23" s="481"/>
      <c r="J23" s="482"/>
      <c r="K23" s="483"/>
      <c r="L23" s="128"/>
      <c r="M23" s="127" t="s">
        <v>257</v>
      </c>
    </row>
    <row r="24" spans="1:14" ht="19.899999999999999" customHeight="1" x14ac:dyDescent="0.15">
      <c r="A24" s="128"/>
      <c r="B24" s="375"/>
      <c r="C24" s="581"/>
      <c r="D24" s="663"/>
      <c r="E24" s="664"/>
      <c r="F24" s="665" t="s">
        <v>263</v>
      </c>
      <c r="G24" s="666">
        <v>2.5</v>
      </c>
      <c r="H24" s="480"/>
      <c r="I24" s="481"/>
      <c r="J24" s="482"/>
      <c r="K24" s="483"/>
      <c r="L24" s="128"/>
      <c r="M24" s="127"/>
    </row>
    <row r="25" spans="1:14" ht="19.899999999999999" customHeight="1" x14ac:dyDescent="0.15">
      <c r="A25" s="128"/>
      <c r="B25" s="375"/>
      <c r="C25" s="581"/>
      <c r="D25" s="663"/>
      <c r="E25" s="664"/>
      <c r="F25" s="665" t="s">
        <v>264</v>
      </c>
      <c r="G25" s="666">
        <v>2</v>
      </c>
      <c r="H25" s="480"/>
      <c r="I25" s="481"/>
      <c r="J25" s="482"/>
      <c r="K25" s="483"/>
      <c r="L25" s="128"/>
      <c r="M25" s="127"/>
    </row>
    <row r="26" spans="1:14" ht="19.899999999999999" customHeight="1" x14ac:dyDescent="0.15">
      <c r="A26" s="128"/>
      <c r="B26" s="375"/>
      <c r="C26" s="581"/>
      <c r="D26" s="663"/>
      <c r="E26" s="664"/>
      <c r="F26" s="665" t="s">
        <v>265</v>
      </c>
      <c r="G26" s="666">
        <v>1.5</v>
      </c>
      <c r="H26" s="480"/>
      <c r="I26" s="481"/>
      <c r="J26" s="482"/>
      <c r="K26" s="483"/>
      <c r="L26" s="128"/>
      <c r="M26" s="127"/>
    </row>
    <row r="27" spans="1:14" ht="19.899999999999999" customHeight="1" x14ac:dyDescent="0.15">
      <c r="A27" s="128"/>
      <c r="B27" s="375"/>
      <c r="C27" s="581"/>
      <c r="D27" s="663"/>
      <c r="E27" s="664"/>
      <c r="F27" s="665" t="s">
        <v>266</v>
      </c>
      <c r="G27" s="666">
        <v>1</v>
      </c>
      <c r="H27" s="480"/>
      <c r="I27" s="481"/>
      <c r="J27" s="482"/>
      <c r="K27" s="483"/>
      <c r="L27" s="128"/>
      <c r="M27" s="127"/>
    </row>
    <row r="28" spans="1:14" ht="19.899999999999999" customHeight="1" x14ac:dyDescent="0.15">
      <c r="A28" s="128"/>
      <c r="B28" s="375"/>
      <c r="C28" s="582"/>
      <c r="D28" s="667"/>
      <c r="E28" s="668"/>
      <c r="F28" s="669" t="s">
        <v>68</v>
      </c>
      <c r="G28" s="670">
        <v>0</v>
      </c>
      <c r="H28" s="480"/>
      <c r="I28" s="481"/>
      <c r="J28" s="482"/>
      <c r="K28" s="483"/>
      <c r="L28" s="128"/>
      <c r="M28" s="127" t="s">
        <v>257</v>
      </c>
    </row>
    <row r="29" spans="1:14" ht="19.899999999999999" customHeight="1" x14ac:dyDescent="0.15">
      <c r="A29" s="128"/>
      <c r="B29" s="375"/>
      <c r="C29" s="671" t="str">
        <f>IF(AND(入力用!D9=入力用!J5,入力用!D9=入力用!J8,入力用!D9=入力用!J11),"⑤","⑥")</f>
        <v>⑥</v>
      </c>
      <c r="D29" s="407" t="s">
        <v>230</v>
      </c>
      <c r="E29" s="408"/>
      <c r="F29" s="134" t="s">
        <v>165</v>
      </c>
      <c r="G29" s="146">
        <v>1</v>
      </c>
      <c r="H29" s="400"/>
      <c r="I29" s="400"/>
      <c r="J29" s="400"/>
      <c r="K29" s="401"/>
      <c r="L29" s="128"/>
    </row>
    <row r="30" spans="1:14" ht="19.899999999999999" customHeight="1" x14ac:dyDescent="0.15">
      <c r="A30" s="128"/>
      <c r="B30" s="375"/>
      <c r="C30" s="671"/>
      <c r="D30" s="409"/>
      <c r="E30" s="410"/>
      <c r="F30" s="136" t="s">
        <v>166</v>
      </c>
      <c r="G30" s="147">
        <v>0.5</v>
      </c>
      <c r="H30" s="400"/>
      <c r="I30" s="400"/>
      <c r="J30" s="400"/>
      <c r="K30" s="413"/>
      <c r="L30" s="128"/>
    </row>
    <row r="31" spans="1:14" ht="19.899999999999999" customHeight="1" x14ac:dyDescent="0.15">
      <c r="A31" s="128"/>
      <c r="B31" s="375"/>
      <c r="C31" s="672"/>
      <c r="D31" s="411"/>
      <c r="E31" s="412"/>
      <c r="F31" s="138" t="s">
        <v>218</v>
      </c>
      <c r="G31" s="148">
        <v>0</v>
      </c>
      <c r="H31" s="400"/>
      <c r="I31" s="400"/>
      <c r="J31" s="400"/>
      <c r="K31" s="413"/>
      <c r="L31" s="128"/>
    </row>
    <row r="32" spans="1:14" ht="19.899999999999999" customHeight="1" x14ac:dyDescent="0.15">
      <c r="A32" s="128"/>
      <c r="B32" s="375"/>
      <c r="C32" s="580" t="str">
        <f>IF(AND(入力用!D9=入力用!J5,入力用!D9=入力用!J8,入力用!D9=入力用!J11),"⑥","⑦")</f>
        <v>⑦</v>
      </c>
      <c r="D32" s="549" t="s">
        <v>229</v>
      </c>
      <c r="E32" s="550"/>
      <c r="F32" s="134" t="s">
        <v>62</v>
      </c>
      <c r="G32" s="146">
        <v>1</v>
      </c>
      <c r="H32" s="553"/>
      <c r="I32" s="554"/>
      <c r="J32" s="555"/>
      <c r="K32" s="413"/>
      <c r="L32" s="128"/>
    </row>
    <row r="33" spans="1:13" ht="19.899999999999999" customHeight="1" x14ac:dyDescent="0.15">
      <c r="A33" s="128"/>
      <c r="B33" s="375"/>
      <c r="C33" s="582"/>
      <c r="D33" s="551"/>
      <c r="E33" s="552"/>
      <c r="F33" s="138" t="s">
        <v>68</v>
      </c>
      <c r="G33" s="237">
        <v>0</v>
      </c>
      <c r="H33" s="556"/>
      <c r="I33" s="557"/>
      <c r="J33" s="558"/>
      <c r="K33" s="448"/>
      <c r="L33" s="128"/>
    </row>
    <row r="34" spans="1:13" ht="19.899999999999999" customHeight="1" x14ac:dyDescent="0.15">
      <c r="A34" s="131" t="s">
        <v>71</v>
      </c>
      <c r="B34" s="375"/>
      <c r="C34" s="580" t="str">
        <f>IF(AND(入力用!D9=入力用!J5,入力用!D9=入力用!J8,入力用!D9=入力用!J11),"⑦","⑧")</f>
        <v>⑧</v>
      </c>
      <c r="D34" s="549" t="s">
        <v>231</v>
      </c>
      <c r="E34" s="550"/>
      <c r="F34" s="134" t="s">
        <v>162</v>
      </c>
      <c r="G34" s="146">
        <v>1</v>
      </c>
      <c r="H34" s="553"/>
      <c r="I34" s="554"/>
      <c r="J34" s="554"/>
      <c r="K34" s="563"/>
      <c r="L34" s="128"/>
    </row>
    <row r="35" spans="1:13" ht="19.899999999999999" customHeight="1" x14ac:dyDescent="0.15">
      <c r="A35" s="131"/>
      <c r="B35" s="375"/>
      <c r="C35" s="581"/>
      <c r="D35" s="559"/>
      <c r="E35" s="560"/>
      <c r="F35" s="136" t="s">
        <v>163</v>
      </c>
      <c r="G35" s="147">
        <v>0.5</v>
      </c>
      <c r="H35" s="561"/>
      <c r="I35" s="562"/>
      <c r="J35" s="562"/>
      <c r="K35" s="564"/>
      <c r="L35" s="128"/>
    </row>
    <row r="36" spans="1:13" ht="19.899999999999999" customHeight="1" thickBot="1" x14ac:dyDescent="0.2">
      <c r="A36" s="131" t="s">
        <v>71</v>
      </c>
      <c r="B36" s="375"/>
      <c r="C36" s="582"/>
      <c r="D36" s="551"/>
      <c r="E36" s="552"/>
      <c r="F36" s="138" t="s">
        <v>91</v>
      </c>
      <c r="G36" s="148">
        <v>0</v>
      </c>
      <c r="H36" s="556"/>
      <c r="I36" s="557"/>
      <c r="J36" s="557"/>
      <c r="K36" s="565"/>
      <c r="L36" s="128"/>
    </row>
    <row r="37" spans="1:13" ht="21.75" customHeight="1" thickTop="1" thickBot="1" x14ac:dyDescent="0.2">
      <c r="A37" s="128"/>
      <c r="B37" s="376"/>
      <c r="C37" s="402" t="s">
        <v>275</v>
      </c>
      <c r="D37" s="403"/>
      <c r="E37" s="403"/>
      <c r="F37" s="403"/>
      <c r="G37" s="404"/>
      <c r="H37" s="34"/>
      <c r="I37" s="5"/>
      <c r="J37" s="35"/>
      <c r="K37" s="12" t="str">
        <f>IF(OR(K9="",K16="",K19="",K21="",K29="",K32="",K34=""),"-",SUM(K9:K36))</f>
        <v>-</v>
      </c>
      <c r="L37" s="128"/>
      <c r="M37" s="239" t="s">
        <v>267</v>
      </c>
    </row>
    <row r="38" spans="1:13" ht="14.25" thickTop="1" x14ac:dyDescent="0.15">
      <c r="A38" s="128"/>
      <c r="B38" s="536" t="s">
        <v>0</v>
      </c>
      <c r="C38" s="537"/>
      <c r="D38" s="537"/>
      <c r="E38" s="537"/>
      <c r="F38" s="540" t="s">
        <v>21</v>
      </c>
      <c r="G38" s="542" t="s">
        <v>22</v>
      </c>
      <c r="H38" s="544" t="s">
        <v>193</v>
      </c>
      <c r="I38" s="545"/>
      <c r="J38" s="546"/>
      <c r="K38" s="547"/>
      <c r="L38" s="128"/>
    </row>
    <row r="39" spans="1:13" ht="14.25" x14ac:dyDescent="0.15">
      <c r="A39" s="128"/>
      <c r="B39" s="538"/>
      <c r="C39" s="539"/>
      <c r="D39" s="539"/>
      <c r="E39" s="539"/>
      <c r="F39" s="541"/>
      <c r="G39" s="543"/>
      <c r="H39" s="151" t="s">
        <v>4</v>
      </c>
      <c r="I39" s="151" t="s">
        <v>6</v>
      </c>
      <c r="J39" s="152" t="s">
        <v>8</v>
      </c>
      <c r="K39" s="548"/>
      <c r="L39" s="128"/>
    </row>
    <row r="40" spans="1:13" ht="19.899999999999999" customHeight="1" x14ac:dyDescent="0.15">
      <c r="A40" s="128"/>
      <c r="B40" s="374" t="s">
        <v>24</v>
      </c>
      <c r="C40" s="377" t="s">
        <v>4</v>
      </c>
      <c r="D40" s="409" t="s">
        <v>268</v>
      </c>
      <c r="E40" s="410"/>
      <c r="F40" s="134" t="s">
        <v>1</v>
      </c>
      <c r="G40" s="146">
        <v>3</v>
      </c>
      <c r="H40" s="428"/>
      <c r="I40" s="428"/>
      <c r="J40" s="428"/>
      <c r="K40" s="460"/>
      <c r="L40" s="128"/>
    </row>
    <row r="41" spans="1:13" ht="19.899999999999999" customHeight="1" x14ac:dyDescent="0.15">
      <c r="A41" s="128"/>
      <c r="B41" s="375"/>
      <c r="C41" s="478"/>
      <c r="D41" s="409"/>
      <c r="E41" s="410"/>
      <c r="F41" s="136" t="s">
        <v>7</v>
      </c>
      <c r="G41" s="137">
        <v>2</v>
      </c>
      <c r="H41" s="479"/>
      <c r="I41" s="479"/>
      <c r="J41" s="479"/>
      <c r="K41" s="460"/>
      <c r="L41" s="128"/>
    </row>
    <row r="42" spans="1:13" ht="19.899999999999999" customHeight="1" x14ac:dyDescent="0.15">
      <c r="A42" s="128"/>
      <c r="B42" s="375"/>
      <c r="C42" s="478"/>
      <c r="D42" s="409"/>
      <c r="E42" s="410"/>
      <c r="F42" s="136" t="s">
        <v>11</v>
      </c>
      <c r="G42" s="137">
        <v>1</v>
      </c>
      <c r="H42" s="479"/>
      <c r="I42" s="479"/>
      <c r="J42" s="479"/>
      <c r="K42" s="460"/>
      <c r="L42" s="128"/>
    </row>
    <row r="43" spans="1:13" ht="19.899999999999999" customHeight="1" x14ac:dyDescent="0.15">
      <c r="A43" s="128"/>
      <c r="B43" s="375"/>
      <c r="C43" s="461"/>
      <c r="D43" s="411"/>
      <c r="E43" s="412"/>
      <c r="F43" s="138" t="s">
        <v>12</v>
      </c>
      <c r="G43" s="139">
        <v>0</v>
      </c>
      <c r="H43" s="457"/>
      <c r="I43" s="457"/>
      <c r="J43" s="457"/>
      <c r="K43" s="460"/>
      <c r="L43" s="128"/>
    </row>
    <row r="44" spans="1:13" ht="19.899999999999999" customHeight="1" x14ac:dyDescent="0.15">
      <c r="A44" s="128"/>
      <c r="B44" s="375"/>
      <c r="C44" s="377" t="s">
        <v>6</v>
      </c>
      <c r="D44" s="380" t="str">
        <f>"安城市発注の同工種工事の前年度から過去3年間（"&amp;入力用!D22&amp;"）の工事成績評定が80点以上の評価実績"</f>
        <v>安城市発注の同工種工事の前年度から過去3年間（令和元年度から令和3年度まで）の工事成績評定が80点以上の評価実績</v>
      </c>
      <c r="E44" s="381"/>
      <c r="F44" s="136" t="s">
        <v>252</v>
      </c>
      <c r="G44" s="137">
        <v>2</v>
      </c>
      <c r="H44" s="428"/>
      <c r="I44" s="428"/>
      <c r="J44" s="428"/>
      <c r="K44" s="460"/>
      <c r="L44" s="128"/>
    </row>
    <row r="45" spans="1:13" ht="19.899999999999999" customHeight="1" x14ac:dyDescent="0.15">
      <c r="A45" s="128"/>
      <c r="B45" s="375"/>
      <c r="C45" s="378"/>
      <c r="D45" s="382"/>
      <c r="E45" s="383"/>
      <c r="F45" s="136" t="s">
        <v>11</v>
      </c>
      <c r="G45" s="137">
        <v>1</v>
      </c>
      <c r="H45" s="429"/>
      <c r="I45" s="429"/>
      <c r="J45" s="429"/>
      <c r="K45" s="460"/>
      <c r="L45" s="128"/>
    </row>
    <row r="46" spans="1:13" ht="19.899999999999999" customHeight="1" x14ac:dyDescent="0.15">
      <c r="A46" s="128"/>
      <c r="B46" s="375"/>
      <c r="C46" s="379"/>
      <c r="D46" s="384"/>
      <c r="E46" s="385"/>
      <c r="F46" s="138" t="s">
        <v>12</v>
      </c>
      <c r="G46" s="139">
        <v>0</v>
      </c>
      <c r="H46" s="430"/>
      <c r="I46" s="430"/>
      <c r="J46" s="430"/>
      <c r="K46" s="462"/>
      <c r="L46" s="128"/>
    </row>
    <row r="47" spans="1:13" ht="19.899999999999999" customHeight="1" x14ac:dyDescent="0.15">
      <c r="A47" s="128"/>
      <c r="B47" s="375"/>
      <c r="C47" s="377" t="s">
        <v>8</v>
      </c>
      <c r="D47" s="380" t="str">
        <f>"安城市発注の同工種工事の前年度から過去3年間（"&amp;入力用!D22&amp;"）の優良評価"</f>
        <v>安城市発注の同工種工事の前年度から過去3年間（令和元年度から令和3年度まで）の優良評価</v>
      </c>
      <c r="E47" s="397"/>
      <c r="F47" s="134" t="s">
        <v>17</v>
      </c>
      <c r="G47" s="146">
        <v>3</v>
      </c>
      <c r="H47" s="428"/>
      <c r="I47" s="428"/>
      <c r="J47" s="428"/>
      <c r="K47" s="460"/>
      <c r="L47" s="128"/>
    </row>
    <row r="48" spans="1:13" ht="19.899999999999999" customHeight="1" x14ac:dyDescent="0.15">
      <c r="A48" s="128"/>
      <c r="B48" s="375"/>
      <c r="C48" s="478"/>
      <c r="D48" s="431"/>
      <c r="E48" s="426"/>
      <c r="F48" s="138" t="s">
        <v>12</v>
      </c>
      <c r="G48" s="139">
        <v>0</v>
      </c>
      <c r="H48" s="457"/>
      <c r="I48" s="457"/>
      <c r="J48" s="457"/>
      <c r="K48" s="460"/>
      <c r="L48" s="128"/>
    </row>
    <row r="49" spans="1:13" ht="19.899999999999999" customHeight="1" x14ac:dyDescent="0.15">
      <c r="A49" s="128"/>
      <c r="B49" s="375"/>
      <c r="C49" s="377" t="s">
        <v>10</v>
      </c>
      <c r="D49" s="380" t="s">
        <v>247</v>
      </c>
      <c r="E49" s="397"/>
      <c r="F49" s="134" t="s">
        <v>220</v>
      </c>
      <c r="G49" s="146">
        <v>1</v>
      </c>
      <c r="H49" s="428"/>
      <c r="I49" s="428"/>
      <c r="J49" s="428"/>
      <c r="K49" s="462"/>
      <c r="L49" s="128"/>
    </row>
    <row r="50" spans="1:13" ht="19.899999999999999" customHeight="1" x14ac:dyDescent="0.15">
      <c r="A50" s="128"/>
      <c r="B50" s="375"/>
      <c r="C50" s="461"/>
      <c r="D50" s="431"/>
      <c r="E50" s="426"/>
      <c r="F50" s="138" t="s">
        <v>68</v>
      </c>
      <c r="G50" s="139">
        <v>0</v>
      </c>
      <c r="H50" s="457"/>
      <c r="I50" s="457"/>
      <c r="J50" s="457"/>
      <c r="K50" s="463"/>
      <c r="L50" s="128"/>
    </row>
    <row r="51" spans="1:13" ht="19.899999999999999" customHeight="1" x14ac:dyDescent="0.15">
      <c r="A51" s="128"/>
      <c r="B51" s="375"/>
      <c r="C51" s="377" t="s">
        <v>253</v>
      </c>
      <c r="D51" s="380" t="s">
        <v>269</v>
      </c>
      <c r="E51" s="381"/>
      <c r="F51" s="134" t="s">
        <v>254</v>
      </c>
      <c r="G51" s="146">
        <v>1</v>
      </c>
      <c r="H51" s="386"/>
      <c r="I51" s="386"/>
      <c r="J51" s="386"/>
      <c r="K51" s="6"/>
      <c r="L51" s="128"/>
    </row>
    <row r="52" spans="1:13" ht="19.899999999999999" customHeight="1" x14ac:dyDescent="0.15">
      <c r="A52" s="128"/>
      <c r="B52" s="375"/>
      <c r="C52" s="378"/>
      <c r="D52" s="382"/>
      <c r="E52" s="383"/>
      <c r="F52" s="136" t="s">
        <v>255</v>
      </c>
      <c r="G52" s="240">
        <v>0.5</v>
      </c>
      <c r="H52" s="387"/>
      <c r="I52" s="387"/>
      <c r="J52" s="387"/>
      <c r="K52" s="6"/>
      <c r="L52" s="128"/>
    </row>
    <row r="53" spans="1:13" ht="19.899999999999999" customHeight="1" x14ac:dyDescent="0.15">
      <c r="A53" s="128"/>
      <c r="B53" s="375"/>
      <c r="C53" s="379"/>
      <c r="D53" s="384"/>
      <c r="E53" s="385"/>
      <c r="F53" s="138" t="s">
        <v>256</v>
      </c>
      <c r="G53" s="241">
        <v>0</v>
      </c>
      <c r="H53" s="388"/>
      <c r="I53" s="388"/>
      <c r="J53" s="388"/>
      <c r="K53" s="242"/>
      <c r="L53" s="128"/>
    </row>
    <row r="54" spans="1:13" ht="21.75" customHeight="1" thickBot="1" x14ac:dyDescent="0.2">
      <c r="A54" s="128"/>
      <c r="B54" s="375"/>
      <c r="C54" s="389" t="s">
        <v>143</v>
      </c>
      <c r="D54" s="390"/>
      <c r="E54" s="390"/>
      <c r="F54" s="390"/>
      <c r="G54" s="391"/>
      <c r="H54" s="243" t="str">
        <f>IF(OR(H40="",H44="",H47="",H49="",H51=""),"-",SUM(H40:H51))</f>
        <v>-</v>
      </c>
      <c r="I54" s="243" t="str">
        <f>IF(OR(I40="",I44="",I47="",I49="",I51=""),"-",SUM(I40:I51))</f>
        <v>-</v>
      </c>
      <c r="J54" s="244" t="str">
        <f>IF(OR(J40="",J44="",J47="",J49="",J51=""),"-",SUM(J40:J51))</f>
        <v>-</v>
      </c>
      <c r="K54" s="6"/>
      <c r="L54" s="128"/>
    </row>
    <row r="55" spans="1:13" ht="21.75" customHeight="1" thickTop="1" thickBot="1" x14ac:dyDescent="0.2">
      <c r="A55" s="128"/>
      <c r="B55" s="376"/>
      <c r="C55" s="392" t="s">
        <v>142</v>
      </c>
      <c r="D55" s="393"/>
      <c r="E55" s="393"/>
      <c r="F55" s="393"/>
      <c r="G55" s="393"/>
      <c r="H55" s="394" t="str">
        <f>IF(AND(H54="-",I54="-",J54="-"),"-",MIN(H54:J54))</f>
        <v>-</v>
      </c>
      <c r="I55" s="395"/>
      <c r="J55" s="396"/>
      <c r="K55" s="7"/>
      <c r="L55" s="128"/>
    </row>
    <row r="56" spans="1:13" ht="30" customHeight="1" thickTop="1" x14ac:dyDescent="0.15">
      <c r="A56" s="128"/>
      <c r="B56" s="455" t="s">
        <v>0</v>
      </c>
      <c r="C56" s="456"/>
      <c r="D56" s="456"/>
      <c r="E56" s="456"/>
      <c r="F56" s="150" t="s">
        <v>21</v>
      </c>
      <c r="G56" s="150" t="s">
        <v>22</v>
      </c>
      <c r="H56" s="423"/>
      <c r="I56" s="424"/>
      <c r="J56" s="425"/>
      <c r="K56" s="219" t="s">
        <v>192</v>
      </c>
      <c r="L56" s="128"/>
      <c r="M56" s="126"/>
    </row>
    <row r="57" spans="1:13" ht="19.899999999999999" hidden="1" customHeight="1" x14ac:dyDescent="0.15">
      <c r="A57" s="128"/>
      <c r="B57" s="374" t="s">
        <v>65</v>
      </c>
      <c r="C57" s="414" t="s">
        <v>4</v>
      </c>
      <c r="D57" s="416" t="s">
        <v>232</v>
      </c>
      <c r="E57" s="417"/>
      <c r="F57" s="234" t="s">
        <v>233</v>
      </c>
      <c r="G57" s="132">
        <v>1</v>
      </c>
      <c r="H57" s="420"/>
      <c r="I57" s="421"/>
      <c r="J57" s="422"/>
      <c r="K57" s="401"/>
      <c r="L57" s="128"/>
      <c r="M57" s="127" t="s">
        <v>194</v>
      </c>
    </row>
    <row r="58" spans="1:13" ht="19.899999999999999" hidden="1" customHeight="1" x14ac:dyDescent="0.15">
      <c r="A58" s="128"/>
      <c r="B58" s="458"/>
      <c r="C58" s="415"/>
      <c r="D58" s="418"/>
      <c r="E58" s="419"/>
      <c r="F58" s="235" t="s">
        <v>68</v>
      </c>
      <c r="G58" s="133">
        <v>0</v>
      </c>
      <c r="H58" s="423"/>
      <c r="I58" s="424"/>
      <c r="J58" s="425"/>
      <c r="K58" s="401"/>
      <c r="L58" s="128"/>
      <c r="M58" s="127" t="s">
        <v>194</v>
      </c>
    </row>
    <row r="59" spans="1:13" ht="19.899999999999999" hidden="1" customHeight="1" x14ac:dyDescent="0.15">
      <c r="A59" s="128"/>
      <c r="B59" s="458"/>
      <c r="C59" s="414" t="s">
        <v>14</v>
      </c>
      <c r="D59" s="416" t="s">
        <v>234</v>
      </c>
      <c r="E59" s="417"/>
      <c r="F59" s="234" t="s">
        <v>90</v>
      </c>
      <c r="G59" s="132">
        <v>1</v>
      </c>
      <c r="H59" s="420"/>
      <c r="I59" s="421"/>
      <c r="J59" s="422"/>
      <c r="K59" s="401"/>
      <c r="L59" s="128"/>
      <c r="M59" s="127" t="s">
        <v>194</v>
      </c>
    </row>
    <row r="60" spans="1:13" ht="19.899999999999999" hidden="1" customHeight="1" x14ac:dyDescent="0.15">
      <c r="A60" s="128"/>
      <c r="B60" s="458"/>
      <c r="C60" s="415"/>
      <c r="D60" s="418"/>
      <c r="E60" s="419"/>
      <c r="F60" s="235" t="s">
        <v>91</v>
      </c>
      <c r="G60" s="133">
        <v>0</v>
      </c>
      <c r="H60" s="423"/>
      <c r="I60" s="424"/>
      <c r="J60" s="425"/>
      <c r="K60" s="401"/>
      <c r="L60" s="128"/>
      <c r="M60" s="127" t="s">
        <v>194</v>
      </c>
    </row>
    <row r="61" spans="1:13" ht="20.100000000000001" customHeight="1" x14ac:dyDescent="0.15">
      <c r="A61" s="131" t="s">
        <v>70</v>
      </c>
      <c r="B61" s="458"/>
      <c r="C61" s="580" t="str">
        <f>IF(入力用!D11="市内","①","③")</f>
        <v>①</v>
      </c>
      <c r="D61" s="397" t="s">
        <v>270</v>
      </c>
      <c r="E61" s="397"/>
      <c r="F61" s="134" t="s">
        <v>235</v>
      </c>
      <c r="G61" s="135">
        <v>2</v>
      </c>
      <c r="H61" s="427"/>
      <c r="I61" s="427"/>
      <c r="J61" s="427"/>
      <c r="K61" s="464"/>
      <c r="L61" s="128"/>
      <c r="M61" s="126"/>
    </row>
    <row r="62" spans="1:13" ht="20.100000000000001" customHeight="1" x14ac:dyDescent="0.15">
      <c r="A62" s="131" t="s">
        <v>70</v>
      </c>
      <c r="B62" s="458"/>
      <c r="C62" s="581"/>
      <c r="D62" s="399"/>
      <c r="E62" s="399"/>
      <c r="F62" s="136" t="s">
        <v>236</v>
      </c>
      <c r="G62" s="137">
        <v>1</v>
      </c>
      <c r="H62" s="427"/>
      <c r="I62" s="427"/>
      <c r="J62" s="427"/>
      <c r="K62" s="464"/>
      <c r="L62" s="128"/>
      <c r="M62" s="126"/>
    </row>
    <row r="63" spans="1:13" ht="20.100000000000001" customHeight="1" x14ac:dyDescent="0.15">
      <c r="A63" s="131" t="s">
        <v>70</v>
      </c>
      <c r="B63" s="458"/>
      <c r="C63" s="582"/>
      <c r="D63" s="426"/>
      <c r="E63" s="426"/>
      <c r="F63" s="138" t="s">
        <v>68</v>
      </c>
      <c r="G63" s="139">
        <v>0</v>
      </c>
      <c r="H63" s="427"/>
      <c r="I63" s="427"/>
      <c r="J63" s="427"/>
      <c r="K63" s="464"/>
      <c r="L63" s="128"/>
      <c r="M63" s="126"/>
    </row>
    <row r="64" spans="1:13" ht="19.899999999999999" customHeight="1" x14ac:dyDescent="0.15">
      <c r="A64" s="128"/>
      <c r="B64" s="458"/>
      <c r="C64" s="580" t="str">
        <f>IF(入力用!D11="市内","②","④")</f>
        <v>②</v>
      </c>
      <c r="D64" s="380" t="s">
        <v>246</v>
      </c>
      <c r="E64" s="397"/>
      <c r="F64" s="134" t="str">
        <f>入力用!D28</f>
        <v>３台以上</v>
      </c>
      <c r="G64" s="146">
        <v>1</v>
      </c>
      <c r="H64" s="400"/>
      <c r="I64" s="400"/>
      <c r="J64" s="400"/>
      <c r="K64" s="401"/>
      <c r="L64" s="128"/>
    </row>
    <row r="65" spans="1:13" ht="19.899999999999999" customHeight="1" x14ac:dyDescent="0.15">
      <c r="A65" s="128"/>
      <c r="B65" s="458"/>
      <c r="C65" s="582"/>
      <c r="D65" s="398"/>
      <c r="E65" s="399"/>
      <c r="F65" s="138" t="str">
        <f>入力用!D29</f>
        <v>上記以外</v>
      </c>
      <c r="G65" s="148">
        <v>0</v>
      </c>
      <c r="H65" s="400"/>
      <c r="I65" s="400"/>
      <c r="J65" s="400"/>
      <c r="K65" s="401"/>
      <c r="L65" s="128"/>
    </row>
    <row r="66" spans="1:13" ht="20.100000000000001" hidden="1" customHeight="1" x14ac:dyDescent="0.15">
      <c r="A66" s="128"/>
      <c r="B66" s="458"/>
      <c r="C66" s="580" t="str">
        <f>IF(入力用!D11="市内","③","⑤")</f>
        <v>③</v>
      </c>
      <c r="D66" s="432" t="str">
        <f>入力用!K27</f>
        <v>災害対策業務委託の受託</v>
      </c>
      <c r="E66" s="433"/>
      <c r="F66" s="143" t="s">
        <v>2</v>
      </c>
      <c r="G66" s="140">
        <v>1</v>
      </c>
      <c r="H66" s="438"/>
      <c r="I66" s="439"/>
      <c r="J66" s="440"/>
      <c r="K66" s="401"/>
      <c r="L66" s="128"/>
      <c r="M66" s="127" t="s">
        <v>195</v>
      </c>
    </row>
    <row r="67" spans="1:13" ht="19.899999999999999" hidden="1" customHeight="1" x14ac:dyDescent="0.15">
      <c r="A67" s="128"/>
      <c r="B67" s="458"/>
      <c r="C67" s="582"/>
      <c r="D67" s="436"/>
      <c r="E67" s="437"/>
      <c r="F67" s="145" t="s">
        <v>68</v>
      </c>
      <c r="G67" s="141">
        <v>0</v>
      </c>
      <c r="H67" s="444"/>
      <c r="I67" s="445"/>
      <c r="J67" s="446"/>
      <c r="K67" s="401"/>
      <c r="L67" s="128"/>
      <c r="M67" s="127" t="s">
        <v>195</v>
      </c>
    </row>
    <row r="68" spans="1:13" ht="19.899999999999999" hidden="1" customHeight="1" x14ac:dyDescent="0.15">
      <c r="A68" s="128"/>
      <c r="B68" s="458"/>
      <c r="C68" s="580" t="str">
        <f>IF(入力用!D11="市内","③","⑤")</f>
        <v>③</v>
      </c>
      <c r="D68" s="432" t="str">
        <f>入力用!K28</f>
        <v>被災建築物応急危険度判定士の雇用</v>
      </c>
      <c r="E68" s="433"/>
      <c r="F68" s="143" t="s">
        <v>237</v>
      </c>
      <c r="G68" s="140">
        <v>1</v>
      </c>
      <c r="H68" s="438"/>
      <c r="I68" s="439"/>
      <c r="J68" s="440"/>
      <c r="K68" s="401"/>
      <c r="L68" s="128"/>
      <c r="M68" s="127" t="s">
        <v>196</v>
      </c>
    </row>
    <row r="69" spans="1:13" ht="19.899999999999999" hidden="1" customHeight="1" x14ac:dyDescent="0.15">
      <c r="A69" s="128"/>
      <c r="B69" s="458"/>
      <c r="C69" s="581"/>
      <c r="D69" s="434"/>
      <c r="E69" s="435"/>
      <c r="F69" s="144" t="s">
        <v>238</v>
      </c>
      <c r="G69" s="142">
        <v>0.5</v>
      </c>
      <c r="H69" s="441"/>
      <c r="I69" s="442"/>
      <c r="J69" s="443"/>
      <c r="K69" s="401"/>
      <c r="L69" s="128"/>
      <c r="M69" s="127" t="s">
        <v>196</v>
      </c>
    </row>
    <row r="70" spans="1:13" ht="19.899999999999999" hidden="1" customHeight="1" x14ac:dyDescent="0.15">
      <c r="A70" s="128"/>
      <c r="B70" s="458"/>
      <c r="C70" s="582"/>
      <c r="D70" s="436"/>
      <c r="E70" s="437"/>
      <c r="F70" s="145" t="s">
        <v>68</v>
      </c>
      <c r="G70" s="141">
        <v>0</v>
      </c>
      <c r="H70" s="444"/>
      <c r="I70" s="445"/>
      <c r="J70" s="446"/>
      <c r="K70" s="401"/>
      <c r="L70" s="128"/>
      <c r="M70" s="127" t="s">
        <v>196</v>
      </c>
    </row>
    <row r="71" spans="1:13" ht="19.899999999999999" customHeight="1" x14ac:dyDescent="0.15">
      <c r="A71" s="128"/>
      <c r="B71" s="458"/>
      <c r="C71" s="580" t="str">
        <f>IF(入力用!D11="市内","③","⑤")</f>
        <v>③</v>
      </c>
      <c r="D71" s="659" t="str">
        <f>入力用!K29</f>
        <v>前年度（令和3年度）の水道施設緊急修繕協定締結及び前年度（令和3年度）の活動実績</v>
      </c>
      <c r="E71" s="673"/>
      <c r="F71" s="661" t="s">
        <v>235</v>
      </c>
      <c r="G71" s="674">
        <v>1</v>
      </c>
      <c r="H71" s="438"/>
      <c r="I71" s="439"/>
      <c r="J71" s="440"/>
      <c r="K71" s="413"/>
      <c r="L71" s="128"/>
      <c r="M71" s="127" t="s">
        <v>197</v>
      </c>
    </row>
    <row r="72" spans="1:13" ht="19.899999999999999" customHeight="1" x14ac:dyDescent="0.15">
      <c r="A72" s="128"/>
      <c r="B72" s="458"/>
      <c r="C72" s="581"/>
      <c r="D72" s="663"/>
      <c r="E72" s="675"/>
      <c r="F72" s="665" t="s">
        <v>135</v>
      </c>
      <c r="G72" s="676">
        <v>0.5</v>
      </c>
      <c r="H72" s="441"/>
      <c r="I72" s="442"/>
      <c r="J72" s="443"/>
      <c r="K72" s="447"/>
      <c r="L72" s="128"/>
      <c r="M72" s="127" t="s">
        <v>197</v>
      </c>
    </row>
    <row r="73" spans="1:13" ht="19.899999999999999" customHeight="1" x14ac:dyDescent="0.15">
      <c r="A73" s="128"/>
      <c r="B73" s="458"/>
      <c r="C73" s="582"/>
      <c r="D73" s="667"/>
      <c r="E73" s="677"/>
      <c r="F73" s="669" t="s">
        <v>68</v>
      </c>
      <c r="G73" s="678">
        <v>0</v>
      </c>
      <c r="H73" s="444"/>
      <c r="I73" s="445"/>
      <c r="J73" s="446"/>
      <c r="K73" s="448"/>
      <c r="L73" s="128"/>
      <c r="M73" s="127" t="s">
        <v>197</v>
      </c>
    </row>
    <row r="74" spans="1:13" ht="19.899999999999999" customHeight="1" x14ac:dyDescent="0.15">
      <c r="A74" s="128"/>
      <c r="B74" s="458"/>
      <c r="C74" s="580" t="str">
        <f>IF(入力用!D11="市内",IF(入力用!D26="-","③","④"),IF(入力用!D26="-","⑤","⑥"))</f>
        <v>④</v>
      </c>
      <c r="D74" s="380" t="s">
        <v>25</v>
      </c>
      <c r="E74" s="397"/>
      <c r="F74" s="134" t="s">
        <v>164</v>
      </c>
      <c r="G74" s="146">
        <v>1</v>
      </c>
      <c r="H74" s="477"/>
      <c r="I74" s="477"/>
      <c r="J74" s="477"/>
      <c r="K74" s="401"/>
      <c r="L74" s="128"/>
    </row>
    <row r="75" spans="1:13" ht="19.899999999999999" customHeight="1" x14ac:dyDescent="0.15">
      <c r="A75" s="131" t="s">
        <v>70</v>
      </c>
      <c r="B75" s="458"/>
      <c r="C75" s="582"/>
      <c r="D75" s="431"/>
      <c r="E75" s="426"/>
      <c r="F75" s="138" t="s">
        <v>68</v>
      </c>
      <c r="G75" s="148">
        <v>0</v>
      </c>
      <c r="H75" s="477"/>
      <c r="I75" s="477"/>
      <c r="J75" s="477"/>
      <c r="K75" s="401"/>
      <c r="L75" s="128"/>
    </row>
    <row r="76" spans="1:13" ht="20.100000000000001" customHeight="1" x14ac:dyDescent="0.15">
      <c r="A76" s="128"/>
      <c r="B76" s="458"/>
      <c r="C76" s="580" t="str">
        <f>IF(入力用!D11="市内",IF(入力用!D26="-","④","⑤"),IF(入力用!D26="-","⑥","⑦"))</f>
        <v>⑤</v>
      </c>
      <c r="D76" s="380" t="s">
        <v>64</v>
      </c>
      <c r="E76" s="465"/>
      <c r="F76" s="134" t="s">
        <v>239</v>
      </c>
      <c r="G76" s="146">
        <v>1</v>
      </c>
      <c r="H76" s="468"/>
      <c r="I76" s="469"/>
      <c r="J76" s="470"/>
      <c r="K76" s="413"/>
      <c r="L76" s="128"/>
    </row>
    <row r="77" spans="1:13" ht="20.100000000000001" customHeight="1" x14ac:dyDescent="0.15">
      <c r="A77" s="128"/>
      <c r="B77" s="458"/>
      <c r="C77" s="581"/>
      <c r="D77" s="398"/>
      <c r="E77" s="466"/>
      <c r="F77" s="136" t="s">
        <v>136</v>
      </c>
      <c r="G77" s="147">
        <v>0.5</v>
      </c>
      <c r="H77" s="471"/>
      <c r="I77" s="472"/>
      <c r="J77" s="473"/>
      <c r="K77" s="447"/>
      <c r="L77" s="128"/>
    </row>
    <row r="78" spans="1:13" ht="19.899999999999999" customHeight="1" x14ac:dyDescent="0.15">
      <c r="A78" s="128"/>
      <c r="B78" s="458"/>
      <c r="C78" s="582"/>
      <c r="D78" s="431"/>
      <c r="E78" s="467"/>
      <c r="F78" s="138" t="s">
        <v>68</v>
      </c>
      <c r="G78" s="148">
        <v>0</v>
      </c>
      <c r="H78" s="474"/>
      <c r="I78" s="475"/>
      <c r="J78" s="476"/>
      <c r="K78" s="448"/>
      <c r="L78" s="128"/>
    </row>
    <row r="79" spans="1:13" ht="19.899999999999999" customHeight="1" x14ac:dyDescent="0.15">
      <c r="A79" s="128"/>
      <c r="B79" s="458"/>
      <c r="C79" s="580" t="str">
        <f>IF(入力用!D11="市内",IF(入力用!D26="-","⑤","⑥"),IF(入力用!D26="-","⑦","⑧"))</f>
        <v>⑥</v>
      </c>
      <c r="D79" s="380" t="s">
        <v>240</v>
      </c>
      <c r="E79" s="397"/>
      <c r="F79" s="134" t="s">
        <v>249</v>
      </c>
      <c r="G79" s="146">
        <v>1</v>
      </c>
      <c r="H79" s="400"/>
      <c r="I79" s="400"/>
      <c r="J79" s="400"/>
      <c r="K79" s="401"/>
      <c r="L79" s="128"/>
    </row>
    <row r="80" spans="1:13" ht="19.899999999999999" customHeight="1" x14ac:dyDescent="0.15">
      <c r="A80" s="128"/>
      <c r="B80" s="458"/>
      <c r="C80" s="582"/>
      <c r="D80" s="398"/>
      <c r="E80" s="399"/>
      <c r="F80" s="138" t="s">
        <v>218</v>
      </c>
      <c r="G80" s="148">
        <v>0</v>
      </c>
      <c r="H80" s="400"/>
      <c r="I80" s="400"/>
      <c r="J80" s="400"/>
      <c r="K80" s="401"/>
      <c r="L80" s="128"/>
    </row>
    <row r="81" spans="1:13" ht="19.899999999999999" customHeight="1" x14ac:dyDescent="0.15">
      <c r="A81" s="128"/>
      <c r="B81" s="458"/>
      <c r="C81" s="671" t="str">
        <f>IF(入力用!D11="市内",IF(入力用!D26="-","⑥","⑦"),IF(入力用!D26="-","⑧","⑨"))</f>
        <v>⑦</v>
      </c>
      <c r="D81" s="407" t="s">
        <v>241</v>
      </c>
      <c r="E81" s="408"/>
      <c r="F81" s="134" t="s">
        <v>9</v>
      </c>
      <c r="G81" s="146">
        <v>0</v>
      </c>
      <c r="H81" s="400"/>
      <c r="I81" s="400"/>
      <c r="J81" s="400"/>
      <c r="K81" s="401"/>
      <c r="L81" s="128"/>
    </row>
    <row r="82" spans="1:13" ht="19.899999999999999" customHeight="1" thickBot="1" x14ac:dyDescent="0.2">
      <c r="A82" s="128"/>
      <c r="B82" s="458"/>
      <c r="C82" s="672"/>
      <c r="D82" s="411"/>
      <c r="E82" s="412"/>
      <c r="F82" s="138" t="s">
        <v>2</v>
      </c>
      <c r="G82" s="148">
        <v>-1</v>
      </c>
      <c r="H82" s="400"/>
      <c r="I82" s="400"/>
      <c r="J82" s="400"/>
      <c r="K82" s="413"/>
      <c r="L82" s="128"/>
    </row>
    <row r="83" spans="1:13" ht="21.75" customHeight="1" thickTop="1" thickBot="1" x14ac:dyDescent="0.2">
      <c r="A83" s="128"/>
      <c r="B83" s="459"/>
      <c r="C83" s="402" t="str">
        <f>"加算点小計(満点"&amp;入力用!G33&amp;"）"</f>
        <v>加算点小計(満点7）</v>
      </c>
      <c r="D83" s="403"/>
      <c r="E83" s="403"/>
      <c r="F83" s="403"/>
      <c r="G83" s="404"/>
      <c r="H83" s="405"/>
      <c r="I83" s="406"/>
      <c r="J83" s="406"/>
      <c r="K83" s="12" t="str">
        <f>IF(OR(K61="",K64="",K74="",K76="",K79="",K81=""),"-",SUM(K57:K82))</f>
        <v>-</v>
      </c>
      <c r="L83" s="128"/>
      <c r="M83" s="239" t="s">
        <v>261</v>
      </c>
    </row>
    <row r="84" spans="1:13" ht="21.75" customHeight="1" thickTop="1" thickBot="1" x14ac:dyDescent="0.2">
      <c r="A84" s="128"/>
      <c r="B84" s="452" t="s">
        <v>276</v>
      </c>
      <c r="C84" s="453"/>
      <c r="D84" s="453"/>
      <c r="E84" s="453"/>
      <c r="F84" s="453"/>
      <c r="G84" s="454"/>
      <c r="H84" s="449" t="str">
        <f>IF(OR(K37="-",H55="-",K83="-"),"-　　",K37+H55+K83)</f>
        <v>-　　</v>
      </c>
      <c r="I84" s="450"/>
      <c r="J84" s="450"/>
      <c r="K84" s="451"/>
      <c r="L84" s="128"/>
      <c r="M84" s="239" t="s">
        <v>273</v>
      </c>
    </row>
    <row r="85" spans="1:13" s="2" customFormat="1" ht="24.95" hidden="1" customHeight="1" x14ac:dyDescent="0.15">
      <c r="A85" s="4"/>
      <c r="B85" s="124"/>
      <c r="C85" s="125" t="s">
        <v>243</v>
      </c>
    </row>
    <row r="86" spans="1:13" s="2" customFormat="1" ht="24.95" hidden="1" customHeight="1" x14ac:dyDescent="0.15">
      <c r="A86" s="4"/>
      <c r="B86" s="124"/>
      <c r="C86" s="125" t="s">
        <v>244</v>
      </c>
    </row>
  </sheetData>
  <sheetProtection algorithmName="SHA-512" hashValue="JbaquvYn6MuSIT1w/cciMf00iaB/W1T1z7o/zoHuKlY/NH0RFZz0l+d4IGQvz04nr6Px2+3ilGqu51NoqSSBGA==" saltValue="FvEtIVKy654uqoVhDYgfzw==" spinCount="100000" sheet="1" objects="1" scenarios="1"/>
  <mergeCells count="145">
    <mergeCell ref="B8:E8"/>
    <mergeCell ref="H8:J8"/>
    <mergeCell ref="C16:C18"/>
    <mergeCell ref="C66:C67"/>
    <mergeCell ref="D66:E67"/>
    <mergeCell ref="H66:J67"/>
    <mergeCell ref="K66:K67"/>
    <mergeCell ref="C68:C70"/>
    <mergeCell ref="D68:E70"/>
    <mergeCell ref="H68:J70"/>
    <mergeCell ref="K68:K70"/>
    <mergeCell ref="B38:E39"/>
    <mergeCell ref="F38:F39"/>
    <mergeCell ref="G38:G39"/>
    <mergeCell ref="H38:J38"/>
    <mergeCell ref="K38:K39"/>
    <mergeCell ref="C32:C33"/>
    <mergeCell ref="D32:E33"/>
    <mergeCell ref="H32:J33"/>
    <mergeCell ref="K32:K33"/>
    <mergeCell ref="C34:C36"/>
    <mergeCell ref="D34:E36"/>
    <mergeCell ref="H34:J36"/>
    <mergeCell ref="K34:K36"/>
    <mergeCell ref="B1:K1"/>
    <mergeCell ref="B2:D2"/>
    <mergeCell ref="E2:K2"/>
    <mergeCell ref="B3:D3"/>
    <mergeCell ref="G4:K4"/>
    <mergeCell ref="B4:D4"/>
    <mergeCell ref="F10:F11"/>
    <mergeCell ref="G10:G11"/>
    <mergeCell ref="H10:J10"/>
    <mergeCell ref="H11:J11"/>
    <mergeCell ref="K9:K15"/>
    <mergeCell ref="H15:J15"/>
    <mergeCell ref="C9:C15"/>
    <mergeCell ref="D9:E15"/>
    <mergeCell ref="H9:J9"/>
    <mergeCell ref="F12:F13"/>
    <mergeCell ref="G12:G13"/>
    <mergeCell ref="H12:J12"/>
    <mergeCell ref="H13:J13"/>
    <mergeCell ref="F14:F15"/>
    <mergeCell ref="G14:G15"/>
    <mergeCell ref="H14:J14"/>
    <mergeCell ref="B5:K5"/>
    <mergeCell ref="B6:K6"/>
    <mergeCell ref="B9:B37"/>
    <mergeCell ref="C23:C28"/>
    <mergeCell ref="D23:E28"/>
    <mergeCell ref="H23:J28"/>
    <mergeCell ref="K23:K28"/>
    <mergeCell ref="D16:E18"/>
    <mergeCell ref="H16:J18"/>
    <mergeCell ref="K16:K18"/>
    <mergeCell ref="C19:C20"/>
    <mergeCell ref="D19:E20"/>
    <mergeCell ref="H19:J20"/>
    <mergeCell ref="K19:K20"/>
    <mergeCell ref="C37:G37"/>
    <mergeCell ref="C21:C22"/>
    <mergeCell ref="D21:E22"/>
    <mergeCell ref="H21:J22"/>
    <mergeCell ref="K21:K22"/>
    <mergeCell ref="K40:K43"/>
    <mergeCell ref="K44:K46"/>
    <mergeCell ref="C40:C43"/>
    <mergeCell ref="D40:E43"/>
    <mergeCell ref="H40:H43"/>
    <mergeCell ref="I40:I43"/>
    <mergeCell ref="J40:J43"/>
    <mergeCell ref="C47:C48"/>
    <mergeCell ref="D47:E48"/>
    <mergeCell ref="H47:H48"/>
    <mergeCell ref="I47:I48"/>
    <mergeCell ref="C44:C46"/>
    <mergeCell ref="I44:I46"/>
    <mergeCell ref="J44:J46"/>
    <mergeCell ref="B56:E56"/>
    <mergeCell ref="H56:J56"/>
    <mergeCell ref="C57:C58"/>
    <mergeCell ref="D57:E58"/>
    <mergeCell ref="H57:J58"/>
    <mergeCell ref="J47:J48"/>
    <mergeCell ref="B57:B83"/>
    <mergeCell ref="K47:K48"/>
    <mergeCell ref="C49:C50"/>
    <mergeCell ref="D49:E50"/>
    <mergeCell ref="H49:H50"/>
    <mergeCell ref="I49:I50"/>
    <mergeCell ref="J49:J50"/>
    <mergeCell ref="K49:K50"/>
    <mergeCell ref="K61:K63"/>
    <mergeCell ref="C76:C78"/>
    <mergeCell ref="D76:E78"/>
    <mergeCell ref="H76:J78"/>
    <mergeCell ref="K76:K78"/>
    <mergeCell ref="H74:J75"/>
    <mergeCell ref="K74:K75"/>
    <mergeCell ref="C79:C80"/>
    <mergeCell ref="D79:E80"/>
    <mergeCell ref="H79:J80"/>
    <mergeCell ref="K79:K80"/>
    <mergeCell ref="C74:C75"/>
    <mergeCell ref="D74:E75"/>
    <mergeCell ref="C71:C73"/>
    <mergeCell ref="D71:E73"/>
    <mergeCell ref="H71:J73"/>
    <mergeCell ref="K71:K73"/>
    <mergeCell ref="H84:K84"/>
    <mergeCell ref="B84:G84"/>
    <mergeCell ref="C64:C65"/>
    <mergeCell ref="D64:E65"/>
    <mergeCell ref="H64:J65"/>
    <mergeCell ref="K64:K65"/>
    <mergeCell ref="C83:G83"/>
    <mergeCell ref="H83:J83"/>
    <mergeCell ref="C29:C31"/>
    <mergeCell ref="D29:E31"/>
    <mergeCell ref="H29:J31"/>
    <mergeCell ref="K29:K31"/>
    <mergeCell ref="C81:C82"/>
    <mergeCell ref="D81:E82"/>
    <mergeCell ref="H81:J82"/>
    <mergeCell ref="K81:K82"/>
    <mergeCell ref="K57:K58"/>
    <mergeCell ref="C59:C60"/>
    <mergeCell ref="D59:E60"/>
    <mergeCell ref="H59:J60"/>
    <mergeCell ref="K59:K60"/>
    <mergeCell ref="C61:C63"/>
    <mergeCell ref="D61:E63"/>
    <mergeCell ref="H61:J63"/>
    <mergeCell ref="D44:E46"/>
    <mergeCell ref="H44:H46"/>
    <mergeCell ref="B40:B55"/>
    <mergeCell ref="C51:C53"/>
    <mergeCell ref="D51:E53"/>
    <mergeCell ref="H51:H53"/>
    <mergeCell ref="I51:I53"/>
    <mergeCell ref="J51:J53"/>
    <mergeCell ref="C54:G54"/>
    <mergeCell ref="C55:G55"/>
    <mergeCell ref="H55:J55"/>
  </mergeCells>
  <phoneticPr fontId="2"/>
  <dataValidations count="24">
    <dataValidation type="list" allowBlank="1" showInputMessage="1" showErrorMessage="1" sqref="K57:K58">
      <formula1>$G$57:$G$58</formula1>
    </dataValidation>
    <dataValidation type="list" allowBlank="1" showInputMessage="1" showErrorMessage="1" sqref="K79:K80">
      <formula1>$G$79:$G$80</formula1>
    </dataValidation>
    <dataValidation type="list" allowBlank="1" showInputMessage="1" showErrorMessage="1" sqref="K29:K31">
      <formula1>$G$29:$G$31</formula1>
    </dataValidation>
    <dataValidation type="list" allowBlank="1" showInputMessage="1" showErrorMessage="1" sqref="K81:K82">
      <formula1>$G$81:$G$82</formula1>
    </dataValidation>
    <dataValidation type="list" allowBlank="1" showInputMessage="1" showErrorMessage="1" sqref="K64:K65">
      <formula1>$G$64:$G$65</formula1>
    </dataValidation>
    <dataValidation type="list" allowBlank="1" showInputMessage="1" showErrorMessage="1" sqref="K61:K63">
      <formula1>$G$61:$G$63</formula1>
    </dataValidation>
    <dataValidation type="list" allowBlank="1" showInputMessage="1" showErrorMessage="1" sqref="K74:K75">
      <formula1>$G$74:$G$75</formula1>
    </dataValidation>
    <dataValidation type="list" allowBlank="1" showInputMessage="1" showErrorMessage="1" sqref="K76:K78">
      <formula1>$G$76:$G$78</formula1>
    </dataValidation>
    <dataValidation type="list" imeMode="halfAlpha" allowBlank="1" showInputMessage="1" showErrorMessage="1" sqref="H40:J43">
      <formula1>$G$40:$G$43</formula1>
    </dataValidation>
    <dataValidation type="list" imeMode="off" allowBlank="1" showInputMessage="1" showErrorMessage="1" sqref="H47:J48">
      <formula1>$G$47:$G$48</formula1>
    </dataValidation>
    <dataValidation type="list" imeMode="off" allowBlank="1" showInputMessage="1" showErrorMessage="1" sqref="H49:J50">
      <formula1>$G$49:$G$50</formula1>
    </dataValidation>
    <dataValidation type="list" allowBlank="1" showInputMessage="1" showErrorMessage="1" sqref="K32:K33">
      <formula1>$G$32:$G$33</formula1>
    </dataValidation>
    <dataValidation type="list" allowBlank="1" showInputMessage="1" showErrorMessage="1" sqref="K34:K36">
      <formula1>$G$34:$G$36</formula1>
    </dataValidation>
    <dataValidation type="list" allowBlank="1" showInputMessage="1" showErrorMessage="1" sqref="K59:K60">
      <formula1>$G$59:$G$60</formula1>
    </dataValidation>
    <dataValidation type="list" allowBlank="1" showInputMessage="1" showErrorMessage="1" sqref="K71:K73">
      <formula1>$G$71:$G$73</formula1>
    </dataValidation>
    <dataValidation type="list" allowBlank="1" showInputMessage="1" showErrorMessage="1" sqref="K16:K18">
      <formula1>$G$16:$G$18</formula1>
    </dataValidation>
    <dataValidation type="list" allowBlank="1" showInputMessage="1" showErrorMessage="1" sqref="K19:K20">
      <formula1>$G$19:$G$20</formula1>
    </dataValidation>
    <dataValidation type="list" allowBlank="1" showInputMessage="1" showErrorMessage="1" sqref="K68:K70">
      <formula1>$G$68:$G$70</formula1>
    </dataValidation>
    <dataValidation type="list" allowBlank="1" showInputMessage="1" showErrorMessage="1" sqref="K9:K15">
      <formula1>$G$40:$G$43</formula1>
    </dataValidation>
    <dataValidation type="list" allowBlank="1" showInputMessage="1" showErrorMessage="1" sqref="K66:K67">
      <formula1>$G$66:$G$67</formula1>
    </dataValidation>
    <dataValidation type="list" allowBlank="1" showInputMessage="1" showErrorMessage="1" sqref="K23:K28">
      <formula1>$G$23:$G$28</formula1>
    </dataValidation>
    <dataValidation type="list" allowBlank="1" showInputMessage="1" showErrorMessage="1" sqref="K21:K22">
      <formula1>$N$16:$N$21</formula1>
    </dataValidation>
    <dataValidation type="list" allowBlank="1" showInputMessage="1" showErrorMessage="1" sqref="H44:J46">
      <formula1>$G$44:$G$46</formula1>
    </dataValidation>
    <dataValidation type="list" imeMode="off" allowBlank="1" showInputMessage="1" showErrorMessage="1" sqref="H51:J53">
      <formula1>$G$51:$G$53</formula1>
    </dataValidation>
  </dataValidations>
  <printOptions horizontalCentered="1"/>
  <pageMargins left="0.39370078740157483" right="0.19685039370078741" top="0.19685039370078741" bottom="0.19685039370078741" header="0" footer="0"/>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A1:M76"/>
  <sheetViews>
    <sheetView view="pageBreakPreview" zoomScaleNormal="65" zoomScaleSheetLayoutView="100" workbookViewId="0">
      <selection activeCell="E4" sqref="E4"/>
    </sheetView>
  </sheetViews>
  <sheetFormatPr defaultColWidth="9" defaultRowHeight="13.5" x14ac:dyDescent="0.15"/>
  <cols>
    <col min="1" max="1" width="1.7109375" style="1" customWidth="1"/>
    <col min="2" max="2" width="4.28515625" style="2" customWidth="1"/>
    <col min="3" max="3" width="3.28515625" style="3" customWidth="1"/>
    <col min="4" max="4" width="15.42578125" style="1" bestFit="1" customWidth="1"/>
    <col min="5" max="5" width="71.7109375" style="1" customWidth="1"/>
    <col min="6" max="6" width="25" style="1" customWidth="1"/>
    <col min="7" max="7" width="8.28515625" style="3" customWidth="1"/>
    <col min="8" max="9" width="6.140625" style="3" customWidth="1"/>
    <col min="10" max="10" width="14.140625" style="3" customWidth="1"/>
    <col min="11" max="11" width="13.28515625" style="3" customWidth="1"/>
    <col min="12" max="12" width="3.7109375" style="1" customWidth="1"/>
    <col min="13" max="13" width="0" style="1" hidden="1" customWidth="1"/>
    <col min="14" max="16384" width="9" style="1"/>
  </cols>
  <sheetData>
    <row r="1" spans="1:13" ht="26.25" customHeight="1" thickBot="1" x14ac:dyDescent="0.2">
      <c r="A1" s="24"/>
      <c r="B1" s="616" t="s">
        <v>27</v>
      </c>
      <c r="C1" s="616"/>
      <c r="D1" s="616"/>
      <c r="E1" s="616"/>
      <c r="F1" s="616"/>
      <c r="G1" s="616"/>
      <c r="H1" s="616"/>
      <c r="I1" s="616"/>
      <c r="J1" s="616"/>
      <c r="K1" s="616"/>
      <c r="L1" s="24"/>
      <c r="M1" s="228" t="s">
        <v>208</v>
      </c>
    </row>
    <row r="2" spans="1:13" ht="21" customHeight="1" x14ac:dyDescent="0.15">
      <c r="A2" s="24"/>
      <c r="B2" s="617" t="s">
        <v>18</v>
      </c>
      <c r="C2" s="618"/>
      <c r="D2" s="619"/>
      <c r="E2" s="620" t="str">
        <f>加算点申告表!E2</f>
        <v>老朽管布設替工事（藤井町地内その２）</v>
      </c>
      <c r="F2" s="621"/>
      <c r="G2" s="621"/>
      <c r="H2" s="621"/>
      <c r="I2" s="621"/>
      <c r="J2" s="621"/>
      <c r="K2" s="622"/>
      <c r="L2" s="24"/>
    </row>
    <row r="3" spans="1:13" ht="21" customHeight="1" x14ac:dyDescent="0.15">
      <c r="A3" s="24"/>
      <c r="B3" s="623" t="s">
        <v>58</v>
      </c>
      <c r="C3" s="624"/>
      <c r="D3" s="625"/>
      <c r="E3" s="224">
        <f>加算点申告表!E3</f>
        <v>2022108753</v>
      </c>
      <c r="F3" s="221"/>
      <c r="G3" s="222"/>
      <c r="H3" s="222"/>
      <c r="I3" s="222"/>
      <c r="J3" s="222"/>
      <c r="K3" s="223"/>
      <c r="L3" s="24"/>
      <c r="M3" s="231" t="s">
        <v>214</v>
      </c>
    </row>
    <row r="4" spans="1:13" ht="21" customHeight="1" thickBot="1" x14ac:dyDescent="0.2">
      <c r="A4" s="24"/>
      <c r="B4" s="635" t="s">
        <v>19</v>
      </c>
      <c r="C4" s="636"/>
      <c r="D4" s="637"/>
      <c r="E4" s="225" t="str">
        <f>加算点申告表!E4</f>
        <v>○○会社△△　××営業所</v>
      </c>
      <c r="F4" s="227" t="s">
        <v>20</v>
      </c>
      <c r="G4" s="626" t="str">
        <f>加算点申告表!G4</f>
        <v>▲▲▲▲-●●-▼▼▼▼</v>
      </c>
      <c r="H4" s="627"/>
      <c r="I4" s="627"/>
      <c r="J4" s="627"/>
      <c r="K4" s="628"/>
      <c r="L4" s="24"/>
      <c r="M4" s="231" t="s">
        <v>205</v>
      </c>
    </row>
    <row r="5" spans="1:13" ht="26.25" customHeight="1" x14ac:dyDescent="0.15">
      <c r="A5" s="24"/>
      <c r="B5" s="25" t="s">
        <v>50</v>
      </c>
      <c r="C5" s="26"/>
      <c r="D5" s="24"/>
      <c r="E5" s="27"/>
      <c r="F5" s="28"/>
      <c r="G5" s="28"/>
      <c r="H5" s="28"/>
      <c r="I5" s="28"/>
      <c r="J5" s="28"/>
      <c r="K5" s="28"/>
      <c r="L5" s="24"/>
      <c r="M5" s="231" t="s">
        <v>206</v>
      </c>
    </row>
    <row r="6" spans="1:13" ht="1.9" customHeight="1" thickBot="1" x14ac:dyDescent="0.2">
      <c r="A6" s="24"/>
      <c r="B6" s="29"/>
      <c r="C6" s="29"/>
      <c r="D6" s="29"/>
      <c r="E6" s="29"/>
      <c r="F6" s="29"/>
      <c r="G6" s="29"/>
      <c r="H6" s="30"/>
      <c r="I6" s="30"/>
      <c r="J6" s="30"/>
      <c r="K6" s="30"/>
      <c r="L6" s="24"/>
      <c r="M6" s="17"/>
    </row>
    <row r="7" spans="1:13" ht="30" customHeight="1" x14ac:dyDescent="0.15">
      <c r="A7" s="24"/>
      <c r="B7" s="638" t="s">
        <v>0</v>
      </c>
      <c r="C7" s="639"/>
      <c r="D7" s="639"/>
      <c r="E7" s="640"/>
      <c r="F7" s="629" t="s">
        <v>31</v>
      </c>
      <c r="G7" s="630"/>
      <c r="H7" s="630"/>
      <c r="I7" s="630"/>
      <c r="J7" s="631"/>
      <c r="K7" s="226" t="s">
        <v>32</v>
      </c>
      <c r="L7" s="24"/>
      <c r="M7" s="231" t="s">
        <v>207</v>
      </c>
    </row>
    <row r="8" spans="1:13" s="17" customFormat="1" ht="25.5" customHeight="1" x14ac:dyDescent="0.15">
      <c r="B8" s="645" t="s">
        <v>3</v>
      </c>
      <c r="C8" s="644" t="s">
        <v>5</v>
      </c>
      <c r="D8" s="398" t="str">
        <f>加算点申告表!D9</f>
        <v>過去5年間（平成29年度から令和3年度まで）の企業の施工実績</v>
      </c>
      <c r="E8" s="399"/>
      <c r="F8" s="632" t="s">
        <v>28</v>
      </c>
      <c r="G8" s="586"/>
      <c r="H8" s="586"/>
      <c r="I8" s="586"/>
      <c r="J8" s="633"/>
      <c r="K8" s="21"/>
    </row>
    <row r="9" spans="1:13" s="17" customFormat="1" ht="25.5" customHeight="1" x14ac:dyDescent="0.15">
      <c r="B9" s="645"/>
      <c r="C9" s="644"/>
      <c r="D9" s="398"/>
      <c r="E9" s="399"/>
      <c r="F9" s="566" t="s">
        <v>248</v>
      </c>
      <c r="G9" s="572"/>
      <c r="H9" s="572"/>
      <c r="I9" s="572"/>
      <c r="J9" s="573"/>
      <c r="K9" s="64"/>
    </row>
    <row r="10" spans="1:13" s="17" customFormat="1" ht="25.5" customHeight="1" x14ac:dyDescent="0.15">
      <c r="B10" s="600"/>
      <c r="C10" s="634"/>
      <c r="D10" s="431"/>
      <c r="E10" s="426"/>
      <c r="F10" s="569" t="s">
        <v>29</v>
      </c>
      <c r="G10" s="570"/>
      <c r="H10" s="570"/>
      <c r="I10" s="570"/>
      <c r="J10" s="571"/>
      <c r="K10" s="20"/>
    </row>
    <row r="11" spans="1:13" ht="25.5" customHeight="1" x14ac:dyDescent="0.15">
      <c r="B11" s="600"/>
      <c r="C11" s="533" t="s">
        <v>14</v>
      </c>
      <c r="D11" s="380" t="str">
        <f>加算点申告表!D16</f>
        <v>安城市発注の同工種工事における前年度（令和3年度）の工事成績評定の平均点</v>
      </c>
      <c r="E11" s="397"/>
      <c r="F11" s="632" t="s">
        <v>28</v>
      </c>
      <c r="G11" s="586"/>
      <c r="H11" s="586"/>
      <c r="I11" s="586"/>
      <c r="J11" s="633"/>
      <c r="K11" s="63"/>
    </row>
    <row r="12" spans="1:13" ht="25.5" customHeight="1" x14ac:dyDescent="0.15">
      <c r="B12" s="600"/>
      <c r="C12" s="634"/>
      <c r="D12" s="431"/>
      <c r="E12" s="426"/>
      <c r="F12" s="641" t="s">
        <v>245</v>
      </c>
      <c r="G12" s="642"/>
      <c r="H12" s="642"/>
      <c r="I12" s="642"/>
      <c r="J12" s="643"/>
      <c r="K12" s="20"/>
    </row>
    <row r="13" spans="1:13" ht="25.5" customHeight="1" x14ac:dyDescent="0.15">
      <c r="B13" s="600"/>
      <c r="C13" s="377" t="s">
        <v>8</v>
      </c>
      <c r="D13" s="380" t="str">
        <f>加算点申告表!D19</f>
        <v>安城市発注の同工種工事の前年度（令和3年度）における「安城市優良施工業者」</v>
      </c>
      <c r="E13" s="397"/>
      <c r="F13" s="574" t="s">
        <v>28</v>
      </c>
      <c r="G13" s="575"/>
      <c r="H13" s="575"/>
      <c r="I13" s="575"/>
      <c r="J13" s="576"/>
      <c r="K13" s="21"/>
    </row>
    <row r="14" spans="1:13" s="17" customFormat="1" ht="25.5" customHeight="1" x14ac:dyDescent="0.15">
      <c r="B14" s="600"/>
      <c r="C14" s="478"/>
      <c r="D14" s="398"/>
      <c r="E14" s="399"/>
      <c r="F14" s="566" t="s">
        <v>49</v>
      </c>
      <c r="G14" s="572"/>
      <c r="H14" s="572"/>
      <c r="I14" s="572"/>
      <c r="J14" s="573"/>
      <c r="K14" s="22"/>
    </row>
    <row r="15" spans="1:13" ht="25.5" customHeight="1" x14ac:dyDescent="0.15">
      <c r="B15" s="600"/>
      <c r="C15" s="461"/>
      <c r="D15" s="431"/>
      <c r="E15" s="426"/>
      <c r="F15" s="577" t="s">
        <v>245</v>
      </c>
      <c r="G15" s="578"/>
      <c r="H15" s="578"/>
      <c r="I15" s="578"/>
      <c r="J15" s="579"/>
      <c r="K15" s="64"/>
    </row>
    <row r="16" spans="1:13" ht="25.5" customHeight="1" x14ac:dyDescent="0.15">
      <c r="B16" s="600"/>
      <c r="C16" s="377" t="s">
        <v>10</v>
      </c>
      <c r="D16" s="380" t="str">
        <f>加算点申告表!D21</f>
        <v>安城市発注の同工種工事の前年度から過去3年間（令和元年度から令和3年度まで）の工事成績評定が60点未満の評価実績</v>
      </c>
      <c r="E16" s="397"/>
      <c r="F16" s="613" t="s">
        <v>28</v>
      </c>
      <c r="G16" s="614"/>
      <c r="H16" s="614"/>
      <c r="I16" s="614"/>
      <c r="J16" s="615"/>
      <c r="K16" s="63"/>
    </row>
    <row r="17" spans="2:13" ht="25.5" customHeight="1" x14ac:dyDescent="0.15">
      <c r="B17" s="600"/>
      <c r="C17" s="461"/>
      <c r="D17" s="431"/>
      <c r="E17" s="426"/>
      <c r="F17" s="569" t="s">
        <v>245</v>
      </c>
      <c r="G17" s="570"/>
      <c r="H17" s="570"/>
      <c r="I17" s="570"/>
      <c r="J17" s="571"/>
      <c r="K17" s="20"/>
    </row>
    <row r="18" spans="2:13" s="17" customFormat="1" ht="25.5" customHeight="1" x14ac:dyDescent="0.15">
      <c r="B18" s="600"/>
      <c r="C18" s="245" t="str">
        <f>加算点申告表!C23</f>
        <v>⑤</v>
      </c>
      <c r="D18" s="659" t="str">
        <f>加算点申告表!D23</f>
        <v>過去2年間（令和2年度から令和3年度まで）に完全週休２日制工事への取組</v>
      </c>
      <c r="E18" s="679"/>
      <c r="F18" s="680" t="s">
        <v>28</v>
      </c>
      <c r="G18" s="681"/>
      <c r="H18" s="681"/>
      <c r="I18" s="681"/>
      <c r="J18" s="682"/>
      <c r="K18" s="63"/>
      <c r="M18" s="127" t="s">
        <v>257</v>
      </c>
    </row>
    <row r="19" spans="2:13" ht="25.5" customHeight="1" x14ac:dyDescent="0.15">
      <c r="B19" s="600"/>
      <c r="C19" s="580" t="str">
        <f>加算点申告表!C29</f>
        <v>⑥</v>
      </c>
      <c r="D19" s="380" t="str">
        <f>加算点申告表!D29</f>
        <v>就労環境整備の取組</v>
      </c>
      <c r="E19" s="465"/>
      <c r="F19" s="574" t="s">
        <v>28</v>
      </c>
      <c r="G19" s="575"/>
      <c r="H19" s="575"/>
      <c r="I19" s="575"/>
      <c r="J19" s="576"/>
      <c r="K19" s="21"/>
    </row>
    <row r="20" spans="2:13" ht="25.5" customHeight="1" x14ac:dyDescent="0.15">
      <c r="B20" s="600"/>
      <c r="C20" s="581"/>
      <c r="D20" s="398"/>
      <c r="E20" s="466"/>
      <c r="F20" s="566" t="s">
        <v>49</v>
      </c>
      <c r="G20" s="572"/>
      <c r="H20" s="572"/>
      <c r="I20" s="572"/>
      <c r="J20" s="573"/>
      <c r="K20" s="64"/>
    </row>
    <row r="21" spans="2:13" ht="25.5" customHeight="1" x14ac:dyDescent="0.15">
      <c r="B21" s="600"/>
      <c r="C21" s="582"/>
      <c r="D21" s="431"/>
      <c r="E21" s="467"/>
      <c r="F21" s="569" t="s">
        <v>29</v>
      </c>
      <c r="G21" s="570"/>
      <c r="H21" s="570"/>
      <c r="I21" s="570"/>
      <c r="J21" s="571"/>
      <c r="K21" s="23"/>
    </row>
    <row r="22" spans="2:13" ht="25.5" customHeight="1" x14ac:dyDescent="0.15">
      <c r="B22" s="600"/>
      <c r="C22" s="377" t="str">
        <f>加算点申告表!C32</f>
        <v>⑦</v>
      </c>
      <c r="D22" s="549" t="str">
        <f>加算点申告表!D32</f>
        <v>若年者雇用</v>
      </c>
      <c r="E22" s="550"/>
      <c r="F22" s="574" t="s">
        <v>28</v>
      </c>
      <c r="G22" s="575"/>
      <c r="H22" s="575"/>
      <c r="I22" s="575"/>
      <c r="J22" s="576"/>
      <c r="K22" s="21"/>
    </row>
    <row r="23" spans="2:13" ht="25.5" customHeight="1" x14ac:dyDescent="0.15">
      <c r="B23" s="600"/>
      <c r="C23" s="478"/>
      <c r="D23" s="559"/>
      <c r="E23" s="560"/>
      <c r="F23" s="566" t="s">
        <v>49</v>
      </c>
      <c r="G23" s="567"/>
      <c r="H23" s="567"/>
      <c r="I23" s="567"/>
      <c r="J23" s="568"/>
      <c r="K23" s="20"/>
    </row>
    <row r="24" spans="2:13" ht="25.5" customHeight="1" x14ac:dyDescent="0.15">
      <c r="B24" s="600"/>
      <c r="C24" s="461"/>
      <c r="D24" s="551"/>
      <c r="E24" s="552"/>
      <c r="F24" s="569" t="s">
        <v>29</v>
      </c>
      <c r="G24" s="570"/>
      <c r="H24" s="570"/>
      <c r="I24" s="570"/>
      <c r="J24" s="571"/>
      <c r="K24" s="20"/>
    </row>
    <row r="25" spans="2:13" ht="25.5" customHeight="1" x14ac:dyDescent="0.15">
      <c r="B25" s="600"/>
      <c r="C25" s="377" t="str">
        <f>加算点申告表!C34</f>
        <v>⑧</v>
      </c>
      <c r="D25" s="549" t="str">
        <f>加算点申告表!D34</f>
        <v>若手技術者の育成</v>
      </c>
      <c r="E25" s="550"/>
      <c r="F25" s="574" t="s">
        <v>28</v>
      </c>
      <c r="G25" s="575"/>
      <c r="H25" s="575"/>
      <c r="I25" s="575"/>
      <c r="J25" s="576"/>
      <c r="K25" s="21"/>
    </row>
    <row r="26" spans="2:13" ht="25.5" customHeight="1" x14ac:dyDescent="0.15">
      <c r="B26" s="600"/>
      <c r="C26" s="478"/>
      <c r="D26" s="559"/>
      <c r="E26" s="560"/>
      <c r="F26" s="566" t="s">
        <v>49</v>
      </c>
      <c r="G26" s="567"/>
      <c r="H26" s="567"/>
      <c r="I26" s="567"/>
      <c r="J26" s="568"/>
      <c r="K26" s="20"/>
    </row>
    <row r="27" spans="2:13" ht="25.5" customHeight="1" x14ac:dyDescent="0.15">
      <c r="B27" s="646"/>
      <c r="C27" s="461"/>
      <c r="D27" s="551"/>
      <c r="E27" s="552"/>
      <c r="F27" s="569" t="s">
        <v>29</v>
      </c>
      <c r="G27" s="570"/>
      <c r="H27" s="570"/>
      <c r="I27" s="570"/>
      <c r="J27" s="571"/>
      <c r="K27" s="20"/>
    </row>
    <row r="28" spans="2:13" ht="25.5" customHeight="1" x14ac:dyDescent="0.15">
      <c r="B28" s="374" t="s">
        <v>24</v>
      </c>
      <c r="C28" s="377" t="s">
        <v>4</v>
      </c>
      <c r="D28" s="407" t="str">
        <f>加算点申告表!D40</f>
        <v>過去10年間（平成24年度から令和3年度）の主任（監理）技術者としての施工実績</v>
      </c>
      <c r="E28" s="588"/>
      <c r="F28" s="574" t="s">
        <v>28</v>
      </c>
      <c r="G28" s="575"/>
      <c r="H28" s="575"/>
      <c r="I28" s="575"/>
      <c r="J28" s="576"/>
      <c r="K28" s="21"/>
    </row>
    <row r="29" spans="2:13" ht="25.5" customHeight="1" x14ac:dyDescent="0.15">
      <c r="B29" s="375"/>
      <c r="C29" s="478"/>
      <c r="D29" s="409"/>
      <c r="E29" s="656"/>
      <c r="F29" s="566" t="s">
        <v>29</v>
      </c>
      <c r="G29" s="572"/>
      <c r="H29" s="572"/>
      <c r="I29" s="572"/>
      <c r="J29" s="573"/>
      <c r="K29" s="20"/>
    </row>
    <row r="30" spans="2:13" s="17" customFormat="1" ht="25.5" customHeight="1" x14ac:dyDescent="0.15">
      <c r="B30" s="375"/>
      <c r="C30" s="379"/>
      <c r="D30" s="657"/>
      <c r="E30" s="658"/>
      <c r="F30" s="577" t="s">
        <v>245</v>
      </c>
      <c r="G30" s="578"/>
      <c r="H30" s="578"/>
      <c r="I30" s="578"/>
      <c r="J30" s="579"/>
      <c r="K30" s="20"/>
    </row>
    <row r="31" spans="2:13" ht="25.5" customHeight="1" x14ac:dyDescent="0.15">
      <c r="B31" s="375"/>
      <c r="C31" s="377" t="s">
        <v>16</v>
      </c>
      <c r="D31" s="380" t="str">
        <f>加算点申告表!D44</f>
        <v>安城市発注の同工種工事の前年度から過去3年間（令和元年度から令和3年度まで）の工事成績評定が80点以上の評価実績</v>
      </c>
      <c r="E31" s="465"/>
      <c r="F31" s="574" t="s">
        <v>28</v>
      </c>
      <c r="G31" s="575"/>
      <c r="H31" s="575"/>
      <c r="I31" s="575"/>
      <c r="J31" s="576"/>
      <c r="K31" s="21"/>
    </row>
    <row r="32" spans="2:13" ht="25.5" hidden="1" customHeight="1" x14ac:dyDescent="0.15">
      <c r="B32" s="375"/>
      <c r="C32" s="478"/>
      <c r="D32" s="398"/>
      <c r="E32" s="466"/>
      <c r="F32" s="569" t="s">
        <v>29</v>
      </c>
      <c r="G32" s="570"/>
      <c r="H32" s="570"/>
      <c r="I32" s="570"/>
      <c r="J32" s="571"/>
      <c r="K32" s="20"/>
    </row>
    <row r="33" spans="2:13" s="17" customFormat="1" ht="25.5" customHeight="1" x14ac:dyDescent="0.15">
      <c r="B33" s="375"/>
      <c r="C33" s="379"/>
      <c r="D33" s="384"/>
      <c r="E33" s="385"/>
      <c r="F33" s="577" t="s">
        <v>245</v>
      </c>
      <c r="G33" s="578"/>
      <c r="H33" s="578"/>
      <c r="I33" s="578"/>
      <c r="J33" s="579"/>
      <c r="K33" s="20"/>
    </row>
    <row r="34" spans="2:13" ht="25.5" customHeight="1" x14ac:dyDescent="0.15">
      <c r="B34" s="375"/>
      <c r="C34" s="377" t="s">
        <v>15</v>
      </c>
      <c r="D34" s="380" t="str">
        <f>加算点申告表!D47</f>
        <v>安城市発注の同工種工事の前年度から過去3年間（令和元年度から令和3年度まで）の優良評価</v>
      </c>
      <c r="E34" s="465"/>
      <c r="F34" s="574" t="s">
        <v>28</v>
      </c>
      <c r="G34" s="575"/>
      <c r="H34" s="575"/>
      <c r="I34" s="575"/>
      <c r="J34" s="576"/>
      <c r="K34" s="21"/>
    </row>
    <row r="35" spans="2:13" s="17" customFormat="1" ht="25.5" customHeight="1" x14ac:dyDescent="0.15">
      <c r="B35" s="375"/>
      <c r="C35" s="478"/>
      <c r="D35" s="431"/>
      <c r="E35" s="467"/>
      <c r="F35" s="577" t="s">
        <v>245</v>
      </c>
      <c r="G35" s="578"/>
      <c r="H35" s="578"/>
      <c r="I35" s="578"/>
      <c r="J35" s="579"/>
      <c r="K35" s="20"/>
    </row>
    <row r="36" spans="2:13" ht="25.5" customHeight="1" x14ac:dyDescent="0.15">
      <c r="B36" s="375"/>
      <c r="C36" s="377" t="s">
        <v>10</v>
      </c>
      <c r="D36" s="380" t="str">
        <f>加算点申告表!D49</f>
        <v>保有する同工種工事に関する資格</v>
      </c>
      <c r="E36" s="465"/>
      <c r="F36" s="574" t="s">
        <v>28</v>
      </c>
      <c r="G36" s="575"/>
      <c r="H36" s="575"/>
      <c r="I36" s="575"/>
      <c r="J36" s="576"/>
      <c r="K36" s="21"/>
      <c r="M36" s="13"/>
    </row>
    <row r="37" spans="2:13" ht="25.5" customHeight="1" x14ac:dyDescent="0.15">
      <c r="B37" s="375"/>
      <c r="C37" s="515"/>
      <c r="D37" s="559"/>
      <c r="E37" s="560"/>
      <c r="F37" s="566" t="s">
        <v>29</v>
      </c>
      <c r="G37" s="572"/>
      <c r="H37" s="572"/>
      <c r="I37" s="572"/>
      <c r="J37" s="573"/>
      <c r="K37" s="20"/>
    </row>
    <row r="38" spans="2:13" s="17" customFormat="1" ht="25.5" customHeight="1" x14ac:dyDescent="0.15">
      <c r="B38" s="375"/>
      <c r="C38" s="379"/>
      <c r="D38" s="384"/>
      <c r="E38" s="385"/>
      <c r="F38" s="577" t="s">
        <v>245</v>
      </c>
      <c r="G38" s="578"/>
      <c r="H38" s="578"/>
      <c r="I38" s="578"/>
      <c r="J38" s="579"/>
      <c r="K38" s="20"/>
    </row>
    <row r="39" spans="2:13" s="17" customFormat="1" ht="25.5" customHeight="1" x14ac:dyDescent="0.15">
      <c r="B39" s="375"/>
      <c r="C39" s="377" t="s">
        <v>253</v>
      </c>
      <c r="D39" s="380" t="str">
        <f>加算点申告表!D51</f>
        <v>ＣＰＤに取り組み、各団体の推奨単位に対する過去2年間の取得割合</v>
      </c>
      <c r="E39" s="465"/>
      <c r="F39" s="574" t="s">
        <v>28</v>
      </c>
      <c r="G39" s="575"/>
      <c r="H39" s="575"/>
      <c r="I39" s="575"/>
      <c r="J39" s="576"/>
      <c r="K39" s="21"/>
    </row>
    <row r="40" spans="2:13" s="17" customFormat="1" ht="25.5" customHeight="1" x14ac:dyDescent="0.15">
      <c r="B40" s="375"/>
      <c r="C40" s="478"/>
      <c r="D40" s="398"/>
      <c r="E40" s="466"/>
      <c r="F40" s="566" t="s">
        <v>49</v>
      </c>
      <c r="G40" s="567"/>
      <c r="H40" s="567"/>
      <c r="I40" s="567"/>
      <c r="J40" s="568"/>
      <c r="K40" s="20"/>
    </row>
    <row r="41" spans="2:13" s="17" customFormat="1" ht="25.5" customHeight="1" x14ac:dyDescent="0.15">
      <c r="B41" s="376"/>
      <c r="C41" s="478"/>
      <c r="D41" s="431"/>
      <c r="E41" s="467"/>
      <c r="F41" s="566" t="s">
        <v>29</v>
      </c>
      <c r="G41" s="572"/>
      <c r="H41" s="572"/>
      <c r="I41" s="572"/>
      <c r="J41" s="573"/>
      <c r="K41" s="20"/>
    </row>
    <row r="42" spans="2:13" ht="25.5" hidden="1" customHeight="1" x14ac:dyDescent="0.15">
      <c r="B42" s="374" t="s">
        <v>63</v>
      </c>
      <c r="C42" s="377" t="str">
        <f>加算点申告表!C57</f>
        <v>①</v>
      </c>
      <c r="D42" s="432" t="str">
        <f>加算点申告表!D57</f>
        <v>本支店の所在</v>
      </c>
      <c r="E42" s="433"/>
      <c r="F42" s="647" t="s">
        <v>28</v>
      </c>
      <c r="G42" s="648"/>
      <c r="H42" s="648"/>
      <c r="I42" s="648"/>
      <c r="J42" s="649"/>
      <c r="K42" s="21"/>
      <c r="L42" s="15"/>
      <c r="M42" s="127" t="s">
        <v>203</v>
      </c>
    </row>
    <row r="43" spans="2:13" ht="25.5" hidden="1" customHeight="1" x14ac:dyDescent="0.15">
      <c r="B43" s="600"/>
      <c r="C43" s="461"/>
      <c r="D43" s="436"/>
      <c r="E43" s="437"/>
      <c r="F43" s="608" t="s">
        <v>49</v>
      </c>
      <c r="G43" s="609"/>
      <c r="H43" s="609"/>
      <c r="I43" s="609"/>
      <c r="J43" s="610"/>
      <c r="K43" s="64"/>
      <c r="M43" s="127" t="s">
        <v>203</v>
      </c>
    </row>
    <row r="44" spans="2:13" ht="25.5" hidden="1" customHeight="1" x14ac:dyDescent="0.15">
      <c r="B44" s="600"/>
      <c r="C44" s="478" t="str">
        <f>加算点申告表!C59</f>
        <v>②</v>
      </c>
      <c r="D44" s="432" t="str">
        <f>加算点申告表!D59</f>
        <v>同工種工事の市内施工実績</v>
      </c>
      <c r="E44" s="433"/>
      <c r="F44" s="597" t="s">
        <v>28</v>
      </c>
      <c r="G44" s="598"/>
      <c r="H44" s="598"/>
      <c r="I44" s="598"/>
      <c r="J44" s="599"/>
      <c r="K44" s="63"/>
      <c r="M44" s="127" t="s">
        <v>203</v>
      </c>
    </row>
    <row r="45" spans="2:13" ht="25.5" hidden="1" customHeight="1" x14ac:dyDescent="0.15">
      <c r="B45" s="600"/>
      <c r="C45" s="478"/>
      <c r="D45" s="434"/>
      <c r="E45" s="435"/>
      <c r="F45" s="653" t="s">
        <v>30</v>
      </c>
      <c r="G45" s="654"/>
      <c r="H45" s="654"/>
      <c r="I45" s="654"/>
      <c r="J45" s="655"/>
      <c r="K45" s="22"/>
      <c r="M45" s="127" t="s">
        <v>203</v>
      </c>
    </row>
    <row r="46" spans="2:13" ht="25.5" hidden="1" customHeight="1" x14ac:dyDescent="0.15">
      <c r="B46" s="600"/>
      <c r="C46" s="461"/>
      <c r="D46" s="436"/>
      <c r="E46" s="437"/>
      <c r="F46" s="650" t="s">
        <v>29</v>
      </c>
      <c r="G46" s="651"/>
      <c r="H46" s="651"/>
      <c r="I46" s="651"/>
      <c r="J46" s="652"/>
      <c r="K46" s="64"/>
      <c r="M46" s="127" t="s">
        <v>203</v>
      </c>
    </row>
    <row r="47" spans="2:13" ht="25.5" customHeight="1" x14ac:dyDescent="0.15">
      <c r="B47" s="600"/>
      <c r="C47" s="611" t="str">
        <f>加算点申告表!C61</f>
        <v>①</v>
      </c>
      <c r="D47" s="380" t="str">
        <f>加算点申告表!D61</f>
        <v>前年度（令和3年度）までの災害に関する協力事業者登録又は協定締結及び前年度（令和3年度）の活動実績</v>
      </c>
      <c r="E47" s="465"/>
      <c r="F47" s="574" t="s">
        <v>28</v>
      </c>
      <c r="G47" s="575"/>
      <c r="H47" s="575"/>
      <c r="I47" s="575"/>
      <c r="J47" s="576"/>
      <c r="K47" s="21"/>
      <c r="M47" s="184"/>
    </row>
    <row r="48" spans="2:13" ht="25.5" customHeight="1" x14ac:dyDescent="0.15">
      <c r="B48" s="600"/>
      <c r="C48" s="612"/>
      <c r="D48" s="398"/>
      <c r="E48" s="466"/>
      <c r="F48" s="566" t="s">
        <v>49</v>
      </c>
      <c r="G48" s="572"/>
      <c r="H48" s="572"/>
      <c r="I48" s="572"/>
      <c r="J48" s="573"/>
      <c r="K48" s="64"/>
      <c r="M48" s="184"/>
    </row>
    <row r="49" spans="2:13" ht="25.5" customHeight="1" x14ac:dyDescent="0.15">
      <c r="B49" s="600"/>
      <c r="C49" s="580" t="str">
        <f>加算点申告表!C64</f>
        <v>②</v>
      </c>
      <c r="D49" s="602" t="str">
        <f>加算点申告表!D64</f>
        <v>建設機械の保有</v>
      </c>
      <c r="E49" s="603"/>
      <c r="F49" s="574" t="s">
        <v>28</v>
      </c>
      <c r="G49" s="575"/>
      <c r="H49" s="575"/>
      <c r="I49" s="575"/>
      <c r="J49" s="576"/>
      <c r="K49" s="18"/>
    </row>
    <row r="50" spans="2:13" ht="25.5" customHeight="1" x14ac:dyDescent="0.15">
      <c r="B50" s="600"/>
      <c r="C50" s="581"/>
      <c r="D50" s="604"/>
      <c r="E50" s="605"/>
      <c r="F50" s="566" t="s">
        <v>49</v>
      </c>
      <c r="G50" s="572"/>
      <c r="H50" s="572"/>
      <c r="I50" s="572"/>
      <c r="J50" s="573"/>
      <c r="K50" s="19"/>
    </row>
    <row r="51" spans="2:13" ht="25.5" customHeight="1" x14ac:dyDescent="0.15">
      <c r="B51" s="600"/>
      <c r="C51" s="582"/>
      <c r="D51" s="606"/>
      <c r="E51" s="607"/>
      <c r="F51" s="569" t="s">
        <v>29</v>
      </c>
      <c r="G51" s="570"/>
      <c r="H51" s="570"/>
      <c r="I51" s="570"/>
      <c r="J51" s="571"/>
      <c r="K51" s="23"/>
    </row>
    <row r="52" spans="2:13" s="17" customFormat="1" ht="25.5" hidden="1" customHeight="1" x14ac:dyDescent="0.15">
      <c r="B52" s="600"/>
      <c r="C52" s="581" t="e">
        <f>加算点申告表!#REF!</f>
        <v>#REF!</v>
      </c>
      <c r="D52" s="434" t="e">
        <f>加算点申告表!#REF!</f>
        <v>#REF!</v>
      </c>
      <c r="E52" s="435"/>
      <c r="F52" s="591" t="s">
        <v>28</v>
      </c>
      <c r="G52" s="592"/>
      <c r="H52" s="592"/>
      <c r="I52" s="592"/>
      <c r="J52" s="593"/>
      <c r="K52" s="64"/>
      <c r="M52" s="127" t="s">
        <v>198</v>
      </c>
    </row>
    <row r="53" spans="2:13" s="17" customFormat="1" ht="25.5" hidden="1" customHeight="1" x14ac:dyDescent="0.15">
      <c r="B53" s="600"/>
      <c r="C53" s="581"/>
      <c r="D53" s="434"/>
      <c r="E53" s="435"/>
      <c r="F53" s="594" t="s">
        <v>49</v>
      </c>
      <c r="G53" s="595"/>
      <c r="H53" s="595"/>
      <c r="I53" s="595"/>
      <c r="J53" s="596"/>
      <c r="K53" s="20"/>
      <c r="M53" s="127" t="s">
        <v>198</v>
      </c>
    </row>
    <row r="54" spans="2:13" s="17" customFormat="1" ht="25.5" hidden="1" customHeight="1" x14ac:dyDescent="0.15">
      <c r="B54" s="600"/>
      <c r="C54" s="580" t="str">
        <f>加算点申告表!C66</f>
        <v>③</v>
      </c>
      <c r="D54" s="432" t="str">
        <f>加算点申告表!D66</f>
        <v>災害対策業務委託の受託</v>
      </c>
      <c r="E54" s="433"/>
      <c r="F54" s="597" t="s">
        <v>28</v>
      </c>
      <c r="G54" s="598"/>
      <c r="H54" s="598"/>
      <c r="I54" s="598"/>
      <c r="J54" s="599"/>
      <c r="K54" s="64"/>
      <c r="M54" s="127" t="s">
        <v>198</v>
      </c>
    </row>
    <row r="55" spans="2:13" s="17" customFormat="1" ht="25.5" hidden="1" customHeight="1" x14ac:dyDescent="0.15">
      <c r="B55" s="600"/>
      <c r="C55" s="581"/>
      <c r="D55" s="434"/>
      <c r="E55" s="435"/>
      <c r="F55" s="594" t="s">
        <v>49</v>
      </c>
      <c r="G55" s="595"/>
      <c r="H55" s="595"/>
      <c r="I55" s="595"/>
      <c r="J55" s="596"/>
      <c r="K55" s="20"/>
      <c r="M55" s="127" t="s">
        <v>198</v>
      </c>
    </row>
    <row r="56" spans="2:13" s="17" customFormat="1" ht="25.5" hidden="1" customHeight="1" x14ac:dyDescent="0.15">
      <c r="B56" s="600"/>
      <c r="C56" s="377" t="str">
        <f>加算点申告表!C68</f>
        <v>③</v>
      </c>
      <c r="D56" s="432" t="str">
        <f>加算点申告表!D68</f>
        <v>被災建築物応急危険度判定士の雇用</v>
      </c>
      <c r="E56" s="433"/>
      <c r="F56" s="597" t="s">
        <v>28</v>
      </c>
      <c r="G56" s="598"/>
      <c r="H56" s="598"/>
      <c r="I56" s="598"/>
      <c r="J56" s="599"/>
      <c r="K56" s="63"/>
      <c r="M56" s="127" t="s">
        <v>199</v>
      </c>
    </row>
    <row r="57" spans="2:13" s="17" customFormat="1" ht="25.5" hidden="1" customHeight="1" x14ac:dyDescent="0.15">
      <c r="B57" s="600"/>
      <c r="C57" s="478"/>
      <c r="D57" s="434"/>
      <c r="E57" s="435"/>
      <c r="F57" s="594" t="s">
        <v>49</v>
      </c>
      <c r="G57" s="595"/>
      <c r="H57" s="595"/>
      <c r="I57" s="595"/>
      <c r="J57" s="596"/>
      <c r="K57" s="20"/>
      <c r="M57" s="127" t="s">
        <v>199</v>
      </c>
    </row>
    <row r="58" spans="2:13" s="17" customFormat="1" ht="25.5" hidden="1" customHeight="1" x14ac:dyDescent="0.15">
      <c r="B58" s="600"/>
      <c r="C58" s="461"/>
      <c r="D58" s="436"/>
      <c r="E58" s="437"/>
      <c r="F58" s="608" t="s">
        <v>29</v>
      </c>
      <c r="G58" s="609"/>
      <c r="H58" s="609"/>
      <c r="I58" s="609"/>
      <c r="J58" s="610"/>
      <c r="K58" s="20"/>
      <c r="M58" s="127" t="s">
        <v>199</v>
      </c>
    </row>
    <row r="59" spans="2:13" ht="25.5" hidden="1" customHeight="1" x14ac:dyDescent="0.15">
      <c r="B59" s="600"/>
      <c r="C59" s="580" t="e">
        <f>加算点申告表!#REF!</f>
        <v>#REF!</v>
      </c>
      <c r="D59" s="432" t="e">
        <f>加算点申告表!#REF!</f>
        <v>#REF!</v>
      </c>
      <c r="E59" s="433"/>
      <c r="F59" s="597" t="s">
        <v>28</v>
      </c>
      <c r="G59" s="598"/>
      <c r="H59" s="598"/>
      <c r="I59" s="598"/>
      <c r="J59" s="599"/>
      <c r="K59" s="63"/>
      <c r="M59" s="127" t="s">
        <v>200</v>
      </c>
    </row>
    <row r="60" spans="2:13" ht="25.5" hidden="1" customHeight="1" x14ac:dyDescent="0.15">
      <c r="B60" s="600"/>
      <c r="C60" s="582"/>
      <c r="D60" s="434"/>
      <c r="E60" s="435"/>
      <c r="F60" s="594" t="s">
        <v>49</v>
      </c>
      <c r="G60" s="595"/>
      <c r="H60" s="595"/>
      <c r="I60" s="595"/>
      <c r="J60" s="596"/>
      <c r="K60" s="20"/>
      <c r="M60" s="127" t="s">
        <v>200</v>
      </c>
    </row>
    <row r="61" spans="2:13" s="17" customFormat="1" ht="25.5" customHeight="1" x14ac:dyDescent="0.15">
      <c r="B61" s="600"/>
      <c r="C61" s="580" t="str">
        <f>加算点申告表!C71</f>
        <v>③</v>
      </c>
      <c r="D61" s="659" t="str">
        <f>加算点申告表!D71</f>
        <v>前年度（令和3年度）の水道施設緊急修繕協定締結及び前年度（令和3年度）の活動実績</v>
      </c>
      <c r="E61" s="673"/>
      <c r="F61" s="683" t="s">
        <v>28</v>
      </c>
      <c r="G61" s="684"/>
      <c r="H61" s="684"/>
      <c r="I61" s="684"/>
      <c r="J61" s="685"/>
      <c r="K61" s="63"/>
      <c r="M61" s="127" t="s">
        <v>200</v>
      </c>
    </row>
    <row r="62" spans="2:13" s="17" customFormat="1" ht="25.5" customHeight="1" x14ac:dyDescent="0.15">
      <c r="B62" s="600"/>
      <c r="C62" s="582"/>
      <c r="D62" s="663"/>
      <c r="E62" s="675"/>
      <c r="F62" s="680" t="s">
        <v>49</v>
      </c>
      <c r="G62" s="681"/>
      <c r="H62" s="681"/>
      <c r="I62" s="681"/>
      <c r="J62" s="682"/>
      <c r="K62" s="20"/>
      <c r="M62" s="127" t="s">
        <v>200</v>
      </c>
    </row>
    <row r="63" spans="2:13" ht="25.5" customHeight="1" x14ac:dyDescent="0.15">
      <c r="B63" s="600"/>
      <c r="C63" s="580" t="str">
        <f>加算点申告表!C74</f>
        <v>④</v>
      </c>
      <c r="D63" s="380" t="str">
        <f>加算点申告表!D74</f>
        <v>障害者雇用の有無</v>
      </c>
      <c r="E63" s="465"/>
      <c r="F63" s="574" t="s">
        <v>28</v>
      </c>
      <c r="G63" s="575"/>
      <c r="H63" s="575"/>
      <c r="I63" s="575"/>
      <c r="J63" s="576"/>
      <c r="K63" s="21"/>
      <c r="M63" s="127"/>
    </row>
    <row r="64" spans="2:13" ht="25.5" customHeight="1" x14ac:dyDescent="0.15">
      <c r="B64" s="600"/>
      <c r="C64" s="581"/>
      <c r="D64" s="398"/>
      <c r="E64" s="466"/>
      <c r="F64" s="566" t="s">
        <v>49</v>
      </c>
      <c r="G64" s="572"/>
      <c r="H64" s="572"/>
      <c r="I64" s="572"/>
      <c r="J64" s="573"/>
      <c r="K64" s="64"/>
    </row>
    <row r="65" spans="1:11" ht="25.5" customHeight="1" x14ac:dyDescent="0.15">
      <c r="B65" s="600"/>
      <c r="C65" s="582"/>
      <c r="D65" s="431"/>
      <c r="E65" s="467"/>
      <c r="F65" s="569" t="s">
        <v>29</v>
      </c>
      <c r="G65" s="570"/>
      <c r="H65" s="570"/>
      <c r="I65" s="570"/>
      <c r="J65" s="571"/>
      <c r="K65" s="20"/>
    </row>
    <row r="66" spans="1:11" ht="25.5" customHeight="1" x14ac:dyDescent="0.15">
      <c r="B66" s="600"/>
      <c r="C66" s="580" t="str">
        <f>加算点申告表!C76</f>
        <v>⑤</v>
      </c>
      <c r="D66" s="380" t="str">
        <f>加算点申告表!D76</f>
        <v>更生保護における就労支援</v>
      </c>
      <c r="E66" s="465"/>
      <c r="F66" s="574" t="s">
        <v>28</v>
      </c>
      <c r="G66" s="575"/>
      <c r="H66" s="575"/>
      <c r="I66" s="575"/>
      <c r="J66" s="576"/>
      <c r="K66" s="21"/>
    </row>
    <row r="67" spans="1:11" s="17" customFormat="1" ht="25.5" customHeight="1" x14ac:dyDescent="0.15">
      <c r="B67" s="600"/>
      <c r="C67" s="581"/>
      <c r="D67" s="398"/>
      <c r="E67" s="466"/>
      <c r="F67" s="566" t="s">
        <v>49</v>
      </c>
      <c r="G67" s="572"/>
      <c r="H67" s="572"/>
      <c r="I67" s="572"/>
      <c r="J67" s="573"/>
      <c r="K67" s="20"/>
    </row>
    <row r="68" spans="1:11" ht="25.5" customHeight="1" x14ac:dyDescent="0.15">
      <c r="B68" s="600"/>
      <c r="C68" s="582"/>
      <c r="D68" s="431"/>
      <c r="E68" s="467"/>
      <c r="F68" s="613" t="s">
        <v>29</v>
      </c>
      <c r="G68" s="614"/>
      <c r="H68" s="614"/>
      <c r="I68" s="614"/>
      <c r="J68" s="615"/>
      <c r="K68" s="20"/>
    </row>
    <row r="69" spans="1:11" ht="25.5" customHeight="1" x14ac:dyDescent="0.15">
      <c r="B69" s="600"/>
      <c r="C69" s="580" t="str">
        <f>加算点申告表!C79</f>
        <v>⑥</v>
      </c>
      <c r="D69" s="380" t="str">
        <f>加算点申告表!D79</f>
        <v>環境配慮の取組</v>
      </c>
      <c r="E69" s="465"/>
      <c r="F69" s="574" t="s">
        <v>28</v>
      </c>
      <c r="G69" s="575"/>
      <c r="H69" s="575"/>
      <c r="I69" s="575"/>
      <c r="J69" s="576"/>
      <c r="K69" s="21"/>
    </row>
    <row r="70" spans="1:11" ht="25.5" customHeight="1" x14ac:dyDescent="0.15">
      <c r="B70" s="600"/>
      <c r="C70" s="581"/>
      <c r="D70" s="398"/>
      <c r="E70" s="466"/>
      <c r="F70" s="566" t="s">
        <v>49</v>
      </c>
      <c r="G70" s="572"/>
      <c r="H70" s="572"/>
      <c r="I70" s="572"/>
      <c r="J70" s="573"/>
      <c r="K70" s="64"/>
    </row>
    <row r="71" spans="1:11" ht="25.5" customHeight="1" x14ac:dyDescent="0.15">
      <c r="B71" s="600"/>
      <c r="C71" s="582"/>
      <c r="D71" s="398"/>
      <c r="E71" s="466"/>
      <c r="F71" s="569" t="s">
        <v>29</v>
      </c>
      <c r="G71" s="570"/>
      <c r="H71" s="570"/>
      <c r="I71" s="570"/>
      <c r="J71" s="571"/>
      <c r="K71" s="23"/>
    </row>
    <row r="72" spans="1:11" ht="25.5" customHeight="1" x14ac:dyDescent="0.15">
      <c r="B72" s="600"/>
      <c r="C72" s="580" t="str">
        <f>加算点申告表!C81</f>
        <v>⑦</v>
      </c>
      <c r="D72" s="407" t="str">
        <f>加算点申告表!D81</f>
        <v>入札参加資格停止措置</v>
      </c>
      <c r="E72" s="588"/>
      <c r="F72" s="586" t="s">
        <v>33</v>
      </c>
      <c r="G72" s="586"/>
      <c r="H72" s="586"/>
      <c r="I72" s="586"/>
      <c r="J72" s="586"/>
      <c r="K72" s="63"/>
    </row>
    <row r="73" spans="1:11" ht="25.5" customHeight="1" thickBot="1" x14ac:dyDescent="0.2">
      <c r="B73" s="601"/>
      <c r="C73" s="587"/>
      <c r="D73" s="589"/>
      <c r="E73" s="590"/>
      <c r="F73" s="583" t="s">
        <v>49</v>
      </c>
      <c r="G73" s="584"/>
      <c r="H73" s="584"/>
      <c r="I73" s="584"/>
      <c r="J73" s="585"/>
      <c r="K73" s="238"/>
    </row>
    <row r="74" spans="1:11" s="2" customFormat="1" ht="3" customHeight="1" x14ac:dyDescent="0.15">
      <c r="A74" s="4"/>
    </row>
    <row r="75" spans="1:11" s="2" customFormat="1" ht="24.95" hidden="1" customHeight="1" x14ac:dyDescent="0.15">
      <c r="A75" s="4"/>
      <c r="C75" s="125" t="s">
        <v>258</v>
      </c>
    </row>
    <row r="76" spans="1:11" ht="24.95" hidden="1" customHeight="1" x14ac:dyDescent="0.15">
      <c r="C76" s="125" t="s">
        <v>259</v>
      </c>
    </row>
  </sheetData>
  <sheetProtection algorithmName="SHA-512" hashValue="2q3wsdlR6JFMwRZq9BICwDRMOSkP12T7plxAGRcAP5HVujxJsS0EReE2Q6zZxNJqRFMEnAAe3PVg2kuzGavsgA==" saltValue="tkAnp2V3Eg9yOw1ZyWEj/Q==" spinCount="100000" sheet="1" objects="1" scenarios="1"/>
  <mergeCells count="128">
    <mergeCell ref="C19:C21"/>
    <mergeCell ref="F21:J21"/>
    <mergeCell ref="D18:E18"/>
    <mergeCell ref="D47:E48"/>
    <mergeCell ref="F47:J47"/>
    <mergeCell ref="F48:J48"/>
    <mergeCell ref="D59:E60"/>
    <mergeCell ref="F59:J59"/>
    <mergeCell ref="F49:J49"/>
    <mergeCell ref="F50:J50"/>
    <mergeCell ref="F51:J51"/>
    <mergeCell ref="F60:J60"/>
    <mergeCell ref="D52:E53"/>
    <mergeCell ref="D44:E46"/>
    <mergeCell ref="F42:J42"/>
    <mergeCell ref="F43:J43"/>
    <mergeCell ref="F44:J44"/>
    <mergeCell ref="F46:J46"/>
    <mergeCell ref="F45:J45"/>
    <mergeCell ref="C39:C41"/>
    <mergeCell ref="D39:E41"/>
    <mergeCell ref="F39:J39"/>
    <mergeCell ref="F41:J41"/>
    <mergeCell ref="D28:E30"/>
    <mergeCell ref="D16:E17"/>
    <mergeCell ref="D22:E24"/>
    <mergeCell ref="D13:E15"/>
    <mergeCell ref="F22:J22"/>
    <mergeCell ref="F24:J24"/>
    <mergeCell ref="F15:J15"/>
    <mergeCell ref="F16:J16"/>
    <mergeCell ref="F17:J17"/>
    <mergeCell ref="F18:J18"/>
    <mergeCell ref="F23:J23"/>
    <mergeCell ref="F19:J19"/>
    <mergeCell ref="F20:J20"/>
    <mergeCell ref="D19:E21"/>
    <mergeCell ref="B1:K1"/>
    <mergeCell ref="B2:D2"/>
    <mergeCell ref="E2:K2"/>
    <mergeCell ref="B3:D3"/>
    <mergeCell ref="G4:K4"/>
    <mergeCell ref="F7:J7"/>
    <mergeCell ref="F11:J11"/>
    <mergeCell ref="C11:C12"/>
    <mergeCell ref="B4:D4"/>
    <mergeCell ref="B7:E7"/>
    <mergeCell ref="F12:J12"/>
    <mergeCell ref="D11:E12"/>
    <mergeCell ref="C8:C10"/>
    <mergeCell ref="D8:E10"/>
    <mergeCell ref="F8:J8"/>
    <mergeCell ref="F10:J10"/>
    <mergeCell ref="B8:B27"/>
    <mergeCell ref="F25:J25"/>
    <mergeCell ref="F9:J9"/>
    <mergeCell ref="F14:J14"/>
    <mergeCell ref="C13:C15"/>
    <mergeCell ref="C22:C24"/>
    <mergeCell ref="F13:J13"/>
    <mergeCell ref="C16:C17"/>
    <mergeCell ref="B42:B73"/>
    <mergeCell ref="D61:E62"/>
    <mergeCell ref="C49:C51"/>
    <mergeCell ref="D49:E51"/>
    <mergeCell ref="C52:C53"/>
    <mergeCell ref="F57:J57"/>
    <mergeCell ref="F58:J58"/>
    <mergeCell ref="C54:C55"/>
    <mergeCell ref="D54:E55"/>
    <mergeCell ref="F54:J54"/>
    <mergeCell ref="F55:J55"/>
    <mergeCell ref="C47:C48"/>
    <mergeCell ref="C42:C43"/>
    <mergeCell ref="C44:C46"/>
    <mergeCell ref="C59:C60"/>
    <mergeCell ref="C69:C71"/>
    <mergeCell ref="D69:E71"/>
    <mergeCell ref="D42:E43"/>
    <mergeCell ref="C61:C62"/>
    <mergeCell ref="F66:J66"/>
    <mergeCell ref="F68:J68"/>
    <mergeCell ref="F63:J63"/>
    <mergeCell ref="F65:J65"/>
    <mergeCell ref="F64:J64"/>
    <mergeCell ref="F73:J73"/>
    <mergeCell ref="F72:J72"/>
    <mergeCell ref="F69:J69"/>
    <mergeCell ref="C72:C73"/>
    <mergeCell ref="D72:E73"/>
    <mergeCell ref="C28:C30"/>
    <mergeCell ref="F33:J33"/>
    <mergeCell ref="D31:E33"/>
    <mergeCell ref="C31:C33"/>
    <mergeCell ref="F38:J38"/>
    <mergeCell ref="D36:E38"/>
    <mergeCell ref="F67:J67"/>
    <mergeCell ref="F52:J52"/>
    <mergeCell ref="F53:J53"/>
    <mergeCell ref="C56:C58"/>
    <mergeCell ref="D56:E58"/>
    <mergeCell ref="F56:J56"/>
    <mergeCell ref="F61:J61"/>
    <mergeCell ref="F62:J62"/>
    <mergeCell ref="B28:B41"/>
    <mergeCell ref="F40:J40"/>
    <mergeCell ref="F71:J71"/>
    <mergeCell ref="F70:J70"/>
    <mergeCell ref="F26:J26"/>
    <mergeCell ref="D25:E27"/>
    <mergeCell ref="C36:C38"/>
    <mergeCell ref="F28:J28"/>
    <mergeCell ref="F35:J35"/>
    <mergeCell ref="F36:J36"/>
    <mergeCell ref="F27:J27"/>
    <mergeCell ref="F34:J34"/>
    <mergeCell ref="F37:J37"/>
    <mergeCell ref="D34:E35"/>
    <mergeCell ref="F29:J29"/>
    <mergeCell ref="F31:J31"/>
    <mergeCell ref="F32:J32"/>
    <mergeCell ref="C34:C35"/>
    <mergeCell ref="C25:C27"/>
    <mergeCell ref="D66:E68"/>
    <mergeCell ref="C66:C68"/>
    <mergeCell ref="C63:C65"/>
    <mergeCell ref="D63:E65"/>
    <mergeCell ref="F30:J30"/>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371475</xdr:colOff>
                    <xdr:row>10</xdr:row>
                    <xdr:rowOff>57150</xdr:rowOff>
                  </from>
                  <to>
                    <xdr:col>10</xdr:col>
                    <xdr:colOff>600075</xdr:colOff>
                    <xdr:row>10</xdr:row>
                    <xdr:rowOff>285750</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10</xdr:col>
                    <xdr:colOff>371475</xdr:colOff>
                    <xdr:row>11</xdr:row>
                    <xdr:rowOff>57150</xdr:rowOff>
                  </from>
                  <to>
                    <xdr:col>10</xdr:col>
                    <xdr:colOff>600075</xdr:colOff>
                    <xdr:row>11</xdr:row>
                    <xdr:rowOff>285750</xdr:rowOff>
                  </to>
                </anchor>
              </controlPr>
            </control>
          </mc:Choice>
        </mc:AlternateContent>
        <mc:AlternateContent xmlns:mc="http://schemas.openxmlformats.org/markup-compatibility/2006">
          <mc:Choice Requires="x14">
            <control shapeId="2096" r:id="rId6" name="Check Box 48">
              <controlPr defaultSize="0" autoFill="0" autoLine="0" autoPict="0">
                <anchor moveWithCells="1">
                  <from>
                    <xdr:col>10</xdr:col>
                    <xdr:colOff>371475</xdr:colOff>
                    <xdr:row>12</xdr:row>
                    <xdr:rowOff>57150</xdr:rowOff>
                  </from>
                  <to>
                    <xdr:col>10</xdr:col>
                    <xdr:colOff>600075</xdr:colOff>
                    <xdr:row>12</xdr:row>
                    <xdr:rowOff>285750</xdr:rowOff>
                  </to>
                </anchor>
              </controlPr>
            </control>
          </mc:Choice>
        </mc:AlternateContent>
        <mc:AlternateContent xmlns:mc="http://schemas.openxmlformats.org/markup-compatibility/2006">
          <mc:Choice Requires="x14">
            <control shapeId="2128" r:id="rId7" name="Check Box 80">
              <controlPr defaultSize="0" autoFill="0" autoLine="0" autoPict="0">
                <anchor moveWithCells="1">
                  <from>
                    <xdr:col>10</xdr:col>
                    <xdr:colOff>371475</xdr:colOff>
                    <xdr:row>14</xdr:row>
                    <xdr:rowOff>57150</xdr:rowOff>
                  </from>
                  <to>
                    <xdr:col>10</xdr:col>
                    <xdr:colOff>600075</xdr:colOff>
                    <xdr:row>14</xdr:row>
                    <xdr:rowOff>285750</xdr:rowOff>
                  </to>
                </anchor>
              </controlPr>
            </control>
          </mc:Choice>
        </mc:AlternateContent>
        <mc:AlternateContent xmlns:mc="http://schemas.openxmlformats.org/markup-compatibility/2006">
          <mc:Choice Requires="x14">
            <control shapeId="2129" r:id="rId8" name="Check Box 81">
              <controlPr defaultSize="0" autoFill="0" autoLine="0" autoPict="0">
                <anchor moveWithCells="1">
                  <from>
                    <xdr:col>10</xdr:col>
                    <xdr:colOff>371475</xdr:colOff>
                    <xdr:row>15</xdr:row>
                    <xdr:rowOff>57150</xdr:rowOff>
                  </from>
                  <to>
                    <xdr:col>10</xdr:col>
                    <xdr:colOff>600075</xdr:colOff>
                    <xdr:row>15</xdr:row>
                    <xdr:rowOff>285750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10</xdr:col>
                    <xdr:colOff>371475</xdr:colOff>
                    <xdr:row>16</xdr:row>
                    <xdr:rowOff>57150</xdr:rowOff>
                  </from>
                  <to>
                    <xdr:col>10</xdr:col>
                    <xdr:colOff>600075</xdr:colOff>
                    <xdr:row>16</xdr:row>
                    <xdr:rowOff>285750</xdr:rowOff>
                  </to>
                </anchor>
              </controlPr>
            </control>
          </mc:Choice>
        </mc:AlternateContent>
        <mc:AlternateContent xmlns:mc="http://schemas.openxmlformats.org/markup-compatibility/2006">
          <mc:Choice Requires="x14">
            <control shapeId="2137" r:id="rId10" name="Check Box 89">
              <controlPr defaultSize="0" autoFill="0" autoLine="0" autoPict="0">
                <anchor moveWithCells="1">
                  <from>
                    <xdr:col>10</xdr:col>
                    <xdr:colOff>371475</xdr:colOff>
                    <xdr:row>27</xdr:row>
                    <xdr:rowOff>57150</xdr:rowOff>
                  </from>
                  <to>
                    <xdr:col>10</xdr:col>
                    <xdr:colOff>600075</xdr:colOff>
                    <xdr:row>27</xdr:row>
                    <xdr:rowOff>285750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10</xdr:col>
                    <xdr:colOff>371475</xdr:colOff>
                    <xdr:row>28</xdr:row>
                    <xdr:rowOff>57150</xdr:rowOff>
                  </from>
                  <to>
                    <xdr:col>10</xdr:col>
                    <xdr:colOff>600075</xdr:colOff>
                    <xdr:row>28</xdr:row>
                    <xdr:rowOff>285750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10</xdr:col>
                    <xdr:colOff>371475</xdr:colOff>
                    <xdr:row>30</xdr:row>
                    <xdr:rowOff>57150</xdr:rowOff>
                  </from>
                  <to>
                    <xdr:col>10</xdr:col>
                    <xdr:colOff>600075</xdr:colOff>
                    <xdr:row>30</xdr:row>
                    <xdr:rowOff>285750</xdr:rowOff>
                  </to>
                </anchor>
              </controlPr>
            </control>
          </mc:Choice>
        </mc:AlternateContent>
        <mc:AlternateContent xmlns:mc="http://schemas.openxmlformats.org/markup-compatibility/2006">
          <mc:Choice Requires="x14">
            <control shapeId="2143" r:id="rId13" name="Check Box 95">
              <controlPr defaultSize="0" autoFill="0" autoLine="0" autoPict="0">
                <anchor moveWithCells="1">
                  <from>
                    <xdr:col>10</xdr:col>
                    <xdr:colOff>371475</xdr:colOff>
                    <xdr:row>33</xdr:row>
                    <xdr:rowOff>57150</xdr:rowOff>
                  </from>
                  <to>
                    <xdr:col>10</xdr:col>
                    <xdr:colOff>600075</xdr:colOff>
                    <xdr:row>33</xdr:row>
                    <xdr:rowOff>285750</xdr:rowOff>
                  </to>
                </anchor>
              </controlPr>
            </control>
          </mc:Choice>
        </mc:AlternateContent>
        <mc:AlternateContent xmlns:mc="http://schemas.openxmlformats.org/markup-compatibility/2006">
          <mc:Choice Requires="x14">
            <control shapeId="2145" r:id="rId14" name="Check Box 97">
              <controlPr defaultSize="0" autoFill="0" autoLine="0" autoPict="0">
                <anchor moveWithCells="1">
                  <from>
                    <xdr:col>10</xdr:col>
                    <xdr:colOff>371475</xdr:colOff>
                    <xdr:row>35</xdr:row>
                    <xdr:rowOff>57150</xdr:rowOff>
                  </from>
                  <to>
                    <xdr:col>10</xdr:col>
                    <xdr:colOff>600075</xdr:colOff>
                    <xdr:row>35</xdr:row>
                    <xdr:rowOff>285750</xdr:rowOff>
                  </to>
                </anchor>
              </controlPr>
            </control>
          </mc:Choice>
        </mc:AlternateContent>
        <mc:AlternateContent xmlns:mc="http://schemas.openxmlformats.org/markup-compatibility/2006">
          <mc:Choice Requires="x14">
            <control shapeId="2147" r:id="rId15" name="Check Box 99">
              <controlPr defaultSize="0" autoFill="0" autoLine="0" autoPict="0">
                <anchor moveWithCells="1">
                  <from>
                    <xdr:col>10</xdr:col>
                    <xdr:colOff>371475</xdr:colOff>
                    <xdr:row>36</xdr:row>
                    <xdr:rowOff>57150</xdr:rowOff>
                  </from>
                  <to>
                    <xdr:col>10</xdr:col>
                    <xdr:colOff>600075</xdr:colOff>
                    <xdr:row>36</xdr:row>
                    <xdr:rowOff>285750</xdr:rowOff>
                  </to>
                </anchor>
              </controlPr>
            </control>
          </mc:Choice>
        </mc:AlternateContent>
        <mc:AlternateContent xmlns:mc="http://schemas.openxmlformats.org/markup-compatibility/2006">
          <mc:Choice Requires="x14">
            <control shapeId="2149" r:id="rId16" name="Check Box 101">
              <controlPr defaultSize="0" autoFill="0" autoLine="0" autoPict="0">
                <anchor moveWithCells="1">
                  <from>
                    <xdr:col>10</xdr:col>
                    <xdr:colOff>371475</xdr:colOff>
                    <xdr:row>46</xdr:row>
                    <xdr:rowOff>57150</xdr:rowOff>
                  </from>
                  <to>
                    <xdr:col>10</xdr:col>
                    <xdr:colOff>600075</xdr:colOff>
                    <xdr:row>46</xdr:row>
                    <xdr:rowOff>285750</xdr:rowOff>
                  </to>
                </anchor>
              </controlPr>
            </control>
          </mc:Choice>
        </mc:AlternateContent>
        <mc:AlternateContent xmlns:mc="http://schemas.openxmlformats.org/markup-compatibility/2006">
          <mc:Choice Requires="x14">
            <control shapeId="2150" r:id="rId17" name="Check Box 102">
              <controlPr defaultSize="0" autoFill="0" autoLine="0" autoPict="0">
                <anchor moveWithCells="1">
                  <from>
                    <xdr:col>10</xdr:col>
                    <xdr:colOff>371475</xdr:colOff>
                    <xdr:row>47</xdr:row>
                    <xdr:rowOff>57150</xdr:rowOff>
                  </from>
                  <to>
                    <xdr:col>10</xdr:col>
                    <xdr:colOff>600075</xdr:colOff>
                    <xdr:row>47</xdr:row>
                    <xdr:rowOff>285750</xdr:rowOff>
                  </to>
                </anchor>
              </controlPr>
            </control>
          </mc:Choice>
        </mc:AlternateContent>
        <mc:AlternateContent xmlns:mc="http://schemas.openxmlformats.org/markup-compatibility/2006">
          <mc:Choice Requires="x14">
            <control shapeId="2154" r:id="rId18" name="Check Box 106">
              <controlPr defaultSize="0" autoFill="0" autoLine="0" autoPict="0">
                <anchor moveWithCells="1">
                  <from>
                    <xdr:col>10</xdr:col>
                    <xdr:colOff>371475</xdr:colOff>
                    <xdr:row>62</xdr:row>
                    <xdr:rowOff>57150</xdr:rowOff>
                  </from>
                  <to>
                    <xdr:col>10</xdr:col>
                    <xdr:colOff>600075</xdr:colOff>
                    <xdr:row>62</xdr:row>
                    <xdr:rowOff>285750</xdr:rowOff>
                  </to>
                </anchor>
              </controlPr>
            </control>
          </mc:Choice>
        </mc:AlternateContent>
        <mc:AlternateContent xmlns:mc="http://schemas.openxmlformats.org/markup-compatibility/2006">
          <mc:Choice Requires="x14">
            <control shapeId="2155" r:id="rId19" name="Check Box 107">
              <controlPr defaultSize="0" autoFill="0" autoLine="0" autoPict="0">
                <anchor moveWithCells="1">
                  <from>
                    <xdr:col>10</xdr:col>
                    <xdr:colOff>371475</xdr:colOff>
                    <xdr:row>63</xdr:row>
                    <xdr:rowOff>57150</xdr:rowOff>
                  </from>
                  <to>
                    <xdr:col>10</xdr:col>
                    <xdr:colOff>600075</xdr:colOff>
                    <xdr:row>63</xdr:row>
                    <xdr:rowOff>285750</xdr:rowOff>
                  </to>
                </anchor>
              </controlPr>
            </control>
          </mc:Choice>
        </mc:AlternateContent>
        <mc:AlternateContent xmlns:mc="http://schemas.openxmlformats.org/markup-compatibility/2006">
          <mc:Choice Requires="x14">
            <control shapeId="2156" r:id="rId20" name="Check Box 108">
              <controlPr defaultSize="0" autoFill="0" autoLine="0" autoPict="0">
                <anchor moveWithCells="1">
                  <from>
                    <xdr:col>10</xdr:col>
                    <xdr:colOff>371475</xdr:colOff>
                    <xdr:row>64</xdr:row>
                    <xdr:rowOff>57150</xdr:rowOff>
                  </from>
                  <to>
                    <xdr:col>10</xdr:col>
                    <xdr:colOff>600075</xdr:colOff>
                    <xdr:row>64</xdr:row>
                    <xdr:rowOff>285750</xdr:rowOff>
                  </to>
                </anchor>
              </controlPr>
            </control>
          </mc:Choice>
        </mc:AlternateContent>
        <mc:AlternateContent xmlns:mc="http://schemas.openxmlformats.org/markup-compatibility/2006">
          <mc:Choice Requires="x14">
            <control shapeId="2157" r:id="rId21" name="Check Box 109">
              <controlPr defaultSize="0" autoFill="0" autoLine="0" autoPict="0">
                <anchor moveWithCells="1">
                  <from>
                    <xdr:col>10</xdr:col>
                    <xdr:colOff>371475</xdr:colOff>
                    <xdr:row>68</xdr:row>
                    <xdr:rowOff>57150</xdr:rowOff>
                  </from>
                  <to>
                    <xdr:col>10</xdr:col>
                    <xdr:colOff>600075</xdr:colOff>
                    <xdr:row>68</xdr:row>
                    <xdr:rowOff>285750</xdr:rowOff>
                  </to>
                </anchor>
              </controlPr>
            </control>
          </mc:Choice>
        </mc:AlternateContent>
        <mc:AlternateContent xmlns:mc="http://schemas.openxmlformats.org/markup-compatibility/2006">
          <mc:Choice Requires="x14">
            <control shapeId="2158" r:id="rId22" name="Check Box 110">
              <controlPr defaultSize="0" autoFill="0" autoLine="0" autoPict="0">
                <anchor moveWithCells="1">
                  <from>
                    <xdr:col>10</xdr:col>
                    <xdr:colOff>371475</xdr:colOff>
                    <xdr:row>69</xdr:row>
                    <xdr:rowOff>57150</xdr:rowOff>
                  </from>
                  <to>
                    <xdr:col>10</xdr:col>
                    <xdr:colOff>600075</xdr:colOff>
                    <xdr:row>69</xdr:row>
                    <xdr:rowOff>285750</xdr:rowOff>
                  </to>
                </anchor>
              </controlPr>
            </control>
          </mc:Choice>
        </mc:AlternateContent>
        <mc:AlternateContent xmlns:mc="http://schemas.openxmlformats.org/markup-compatibility/2006">
          <mc:Choice Requires="x14">
            <control shapeId="2159" r:id="rId23" name="Check Box 111">
              <controlPr defaultSize="0" autoFill="0" autoLine="0" autoPict="0">
                <anchor moveWithCells="1">
                  <from>
                    <xdr:col>10</xdr:col>
                    <xdr:colOff>371475</xdr:colOff>
                    <xdr:row>70</xdr:row>
                    <xdr:rowOff>57150</xdr:rowOff>
                  </from>
                  <to>
                    <xdr:col>10</xdr:col>
                    <xdr:colOff>600075</xdr:colOff>
                    <xdr:row>70</xdr:row>
                    <xdr:rowOff>285750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10</xdr:col>
                    <xdr:colOff>371475</xdr:colOff>
                    <xdr:row>71</xdr:row>
                    <xdr:rowOff>57150</xdr:rowOff>
                  </from>
                  <to>
                    <xdr:col>10</xdr:col>
                    <xdr:colOff>600075</xdr:colOff>
                    <xdr:row>71</xdr:row>
                    <xdr:rowOff>285750</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10</xdr:col>
                    <xdr:colOff>371475</xdr:colOff>
                    <xdr:row>21</xdr:row>
                    <xdr:rowOff>57150</xdr:rowOff>
                  </from>
                  <to>
                    <xdr:col>10</xdr:col>
                    <xdr:colOff>600075</xdr:colOff>
                    <xdr:row>21</xdr:row>
                    <xdr:rowOff>285750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10</xdr:col>
                    <xdr:colOff>371475</xdr:colOff>
                    <xdr:row>23</xdr:row>
                    <xdr:rowOff>57150</xdr:rowOff>
                  </from>
                  <to>
                    <xdr:col>10</xdr:col>
                    <xdr:colOff>600075</xdr:colOff>
                    <xdr:row>23</xdr:row>
                    <xdr:rowOff>285750</xdr:rowOff>
                  </to>
                </anchor>
              </controlPr>
            </control>
          </mc:Choice>
        </mc:AlternateContent>
        <mc:AlternateContent xmlns:mc="http://schemas.openxmlformats.org/markup-compatibility/2006">
          <mc:Choice Requires="x14">
            <control shapeId="2171" r:id="rId27" name="Check Box 123">
              <controlPr defaultSize="0" autoFill="0" autoLine="0" autoPict="0">
                <anchor moveWithCells="1">
                  <from>
                    <xdr:col>10</xdr:col>
                    <xdr:colOff>371475</xdr:colOff>
                    <xdr:row>22</xdr:row>
                    <xdr:rowOff>57150</xdr:rowOff>
                  </from>
                  <to>
                    <xdr:col>10</xdr:col>
                    <xdr:colOff>600075</xdr:colOff>
                    <xdr:row>22</xdr:row>
                    <xdr:rowOff>285750</xdr:rowOff>
                  </to>
                </anchor>
              </controlPr>
            </control>
          </mc:Choice>
        </mc:AlternateContent>
        <mc:AlternateContent xmlns:mc="http://schemas.openxmlformats.org/markup-compatibility/2006">
          <mc:Choice Requires="x14">
            <control shapeId="2172" r:id="rId28" name="Check Box 124">
              <controlPr defaultSize="0" autoFill="0" autoLine="0" autoPict="0">
                <anchor moveWithCells="1">
                  <from>
                    <xdr:col>10</xdr:col>
                    <xdr:colOff>371475</xdr:colOff>
                    <xdr:row>65</xdr:row>
                    <xdr:rowOff>57150</xdr:rowOff>
                  </from>
                  <to>
                    <xdr:col>10</xdr:col>
                    <xdr:colOff>600075</xdr:colOff>
                    <xdr:row>65</xdr:row>
                    <xdr:rowOff>285750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10</xdr:col>
                    <xdr:colOff>371475</xdr:colOff>
                    <xdr:row>67</xdr:row>
                    <xdr:rowOff>57150</xdr:rowOff>
                  </from>
                  <to>
                    <xdr:col>10</xdr:col>
                    <xdr:colOff>600075</xdr:colOff>
                    <xdr:row>67</xdr:row>
                    <xdr:rowOff>285750</xdr:rowOff>
                  </to>
                </anchor>
              </controlPr>
            </control>
          </mc:Choice>
        </mc:AlternateContent>
        <mc:AlternateContent xmlns:mc="http://schemas.openxmlformats.org/markup-compatibility/2006">
          <mc:Choice Requires="x14">
            <control shapeId="2174" r:id="rId30" name="Check Box 126">
              <controlPr defaultSize="0" autoFill="0" autoLine="0" autoPict="0">
                <anchor moveWithCells="1">
                  <from>
                    <xdr:col>10</xdr:col>
                    <xdr:colOff>371475</xdr:colOff>
                    <xdr:row>24</xdr:row>
                    <xdr:rowOff>57150</xdr:rowOff>
                  </from>
                  <to>
                    <xdr:col>10</xdr:col>
                    <xdr:colOff>600075</xdr:colOff>
                    <xdr:row>24</xdr:row>
                    <xdr:rowOff>285750</xdr:rowOff>
                  </to>
                </anchor>
              </controlPr>
            </control>
          </mc:Choice>
        </mc:AlternateContent>
        <mc:AlternateContent xmlns:mc="http://schemas.openxmlformats.org/markup-compatibility/2006">
          <mc:Choice Requires="x14">
            <control shapeId="2175" r:id="rId31" name="Check Box 127">
              <controlPr defaultSize="0" autoFill="0" autoLine="0" autoPict="0">
                <anchor moveWithCells="1">
                  <from>
                    <xdr:col>10</xdr:col>
                    <xdr:colOff>371475</xdr:colOff>
                    <xdr:row>26</xdr:row>
                    <xdr:rowOff>57150</xdr:rowOff>
                  </from>
                  <to>
                    <xdr:col>10</xdr:col>
                    <xdr:colOff>600075</xdr:colOff>
                    <xdr:row>26</xdr:row>
                    <xdr:rowOff>285750</xdr:rowOff>
                  </to>
                </anchor>
              </controlPr>
            </control>
          </mc:Choice>
        </mc:AlternateContent>
        <mc:AlternateContent xmlns:mc="http://schemas.openxmlformats.org/markup-compatibility/2006">
          <mc:Choice Requires="x14">
            <control shapeId="2176" r:id="rId32" name="Check Box 128">
              <controlPr defaultSize="0" autoFill="0" autoLine="0" autoPict="0">
                <anchor moveWithCells="1">
                  <from>
                    <xdr:col>10</xdr:col>
                    <xdr:colOff>371475</xdr:colOff>
                    <xdr:row>25</xdr:row>
                    <xdr:rowOff>57150</xdr:rowOff>
                  </from>
                  <to>
                    <xdr:col>10</xdr:col>
                    <xdr:colOff>600075</xdr:colOff>
                    <xdr:row>25</xdr:row>
                    <xdr:rowOff>285750</xdr:rowOff>
                  </to>
                </anchor>
              </controlPr>
            </control>
          </mc:Choice>
        </mc:AlternateContent>
        <mc:AlternateContent xmlns:mc="http://schemas.openxmlformats.org/markup-compatibility/2006">
          <mc:Choice Requires="x14">
            <control shapeId="2177" r:id="rId33" name="Check Box 129">
              <controlPr defaultSize="0" autoFill="0" autoLine="0" autoPict="0">
                <anchor moveWithCells="1">
                  <from>
                    <xdr:col>10</xdr:col>
                    <xdr:colOff>371475</xdr:colOff>
                    <xdr:row>48</xdr:row>
                    <xdr:rowOff>57150</xdr:rowOff>
                  </from>
                  <to>
                    <xdr:col>10</xdr:col>
                    <xdr:colOff>600075</xdr:colOff>
                    <xdr:row>48</xdr:row>
                    <xdr:rowOff>285750</xdr:rowOff>
                  </to>
                </anchor>
              </controlPr>
            </control>
          </mc:Choice>
        </mc:AlternateContent>
        <mc:AlternateContent xmlns:mc="http://schemas.openxmlformats.org/markup-compatibility/2006">
          <mc:Choice Requires="x14">
            <control shapeId="2178" r:id="rId34" name="Check Box 130">
              <controlPr defaultSize="0" autoFill="0" autoLine="0" autoPict="0">
                <anchor moveWithCells="1">
                  <from>
                    <xdr:col>10</xdr:col>
                    <xdr:colOff>371475</xdr:colOff>
                    <xdr:row>49</xdr:row>
                    <xdr:rowOff>47625</xdr:rowOff>
                  </from>
                  <to>
                    <xdr:col>10</xdr:col>
                    <xdr:colOff>600075</xdr:colOff>
                    <xdr:row>49</xdr:row>
                    <xdr:rowOff>276225</xdr:rowOff>
                  </to>
                </anchor>
              </controlPr>
            </control>
          </mc:Choice>
        </mc:AlternateContent>
        <mc:AlternateContent xmlns:mc="http://schemas.openxmlformats.org/markup-compatibility/2006">
          <mc:Choice Requires="x14">
            <control shapeId="2180" r:id="rId35" name="Check Box 132">
              <controlPr defaultSize="0" autoFill="0" autoLine="0" autoPict="0">
                <anchor moveWithCells="1">
                  <from>
                    <xdr:col>10</xdr:col>
                    <xdr:colOff>371475</xdr:colOff>
                    <xdr:row>18</xdr:row>
                    <xdr:rowOff>57150</xdr:rowOff>
                  </from>
                  <to>
                    <xdr:col>10</xdr:col>
                    <xdr:colOff>600075</xdr:colOff>
                    <xdr:row>18</xdr:row>
                    <xdr:rowOff>285750</xdr:rowOff>
                  </to>
                </anchor>
              </controlPr>
            </control>
          </mc:Choice>
        </mc:AlternateContent>
        <mc:AlternateContent xmlns:mc="http://schemas.openxmlformats.org/markup-compatibility/2006">
          <mc:Choice Requires="x14">
            <control shapeId="2181" r:id="rId36" name="Check Box 133">
              <controlPr defaultSize="0" autoFill="0" autoLine="0" autoPict="0">
                <anchor moveWithCells="1">
                  <from>
                    <xdr:col>10</xdr:col>
                    <xdr:colOff>371475</xdr:colOff>
                    <xdr:row>19</xdr:row>
                    <xdr:rowOff>57150</xdr:rowOff>
                  </from>
                  <to>
                    <xdr:col>10</xdr:col>
                    <xdr:colOff>600075</xdr:colOff>
                    <xdr:row>19</xdr:row>
                    <xdr:rowOff>285750</xdr:rowOff>
                  </to>
                </anchor>
              </controlPr>
            </control>
          </mc:Choice>
        </mc:AlternateContent>
        <mc:AlternateContent xmlns:mc="http://schemas.openxmlformats.org/markup-compatibility/2006">
          <mc:Choice Requires="x14">
            <control shapeId="2182" r:id="rId37" name="Check Box 134">
              <controlPr defaultSize="0" autoFill="0" autoLine="0" autoPict="0">
                <anchor moveWithCells="1">
                  <from>
                    <xdr:col>10</xdr:col>
                    <xdr:colOff>371475</xdr:colOff>
                    <xdr:row>20</xdr:row>
                    <xdr:rowOff>57150</xdr:rowOff>
                  </from>
                  <to>
                    <xdr:col>10</xdr:col>
                    <xdr:colOff>600075</xdr:colOff>
                    <xdr:row>20</xdr:row>
                    <xdr:rowOff>285750</xdr:rowOff>
                  </to>
                </anchor>
              </controlPr>
            </control>
          </mc:Choice>
        </mc:AlternateContent>
        <mc:AlternateContent xmlns:mc="http://schemas.openxmlformats.org/markup-compatibility/2006">
          <mc:Choice Requires="x14">
            <control shapeId="2195" r:id="rId38" name="Check Box 147">
              <controlPr defaultSize="0" autoFill="0" autoLine="0" autoPict="0">
                <anchor moveWithCells="1">
                  <from>
                    <xdr:col>10</xdr:col>
                    <xdr:colOff>371475</xdr:colOff>
                    <xdr:row>66</xdr:row>
                    <xdr:rowOff>57150</xdr:rowOff>
                  </from>
                  <to>
                    <xdr:col>10</xdr:col>
                    <xdr:colOff>600075</xdr:colOff>
                    <xdr:row>66</xdr:row>
                    <xdr:rowOff>285750</xdr:rowOff>
                  </to>
                </anchor>
              </controlPr>
            </control>
          </mc:Choice>
        </mc:AlternateContent>
        <mc:AlternateContent xmlns:mc="http://schemas.openxmlformats.org/markup-compatibility/2006">
          <mc:Choice Requires="x14">
            <control shapeId="2202" r:id="rId39" name="Check Box 154">
              <controlPr defaultSize="0" autoFill="0" autoLine="0" autoPict="0">
                <anchor moveWithCells="1">
                  <from>
                    <xdr:col>10</xdr:col>
                    <xdr:colOff>371475</xdr:colOff>
                    <xdr:row>7</xdr:row>
                    <xdr:rowOff>57150</xdr:rowOff>
                  </from>
                  <to>
                    <xdr:col>10</xdr:col>
                    <xdr:colOff>600075</xdr:colOff>
                    <xdr:row>7</xdr:row>
                    <xdr:rowOff>285750</xdr:rowOff>
                  </to>
                </anchor>
              </controlPr>
            </control>
          </mc:Choice>
        </mc:AlternateContent>
        <mc:AlternateContent xmlns:mc="http://schemas.openxmlformats.org/markup-compatibility/2006">
          <mc:Choice Requires="x14">
            <control shapeId="2203" r:id="rId40" name="Check Box 155">
              <controlPr defaultSize="0" autoFill="0" autoLine="0" autoPict="0">
                <anchor moveWithCells="1">
                  <from>
                    <xdr:col>10</xdr:col>
                    <xdr:colOff>371475</xdr:colOff>
                    <xdr:row>9</xdr:row>
                    <xdr:rowOff>57150</xdr:rowOff>
                  </from>
                  <to>
                    <xdr:col>10</xdr:col>
                    <xdr:colOff>600075</xdr:colOff>
                    <xdr:row>9</xdr:row>
                    <xdr:rowOff>285750</xdr:rowOff>
                  </to>
                </anchor>
              </controlPr>
            </control>
          </mc:Choice>
        </mc:AlternateContent>
        <mc:AlternateContent xmlns:mc="http://schemas.openxmlformats.org/markup-compatibility/2006">
          <mc:Choice Requires="x14">
            <control shapeId="2204" r:id="rId41" name="Check Box 156">
              <controlPr defaultSize="0" autoFill="0" autoLine="0" autoPict="0">
                <anchor moveWithCells="1">
                  <from>
                    <xdr:col>10</xdr:col>
                    <xdr:colOff>371475</xdr:colOff>
                    <xdr:row>17</xdr:row>
                    <xdr:rowOff>57150</xdr:rowOff>
                  </from>
                  <to>
                    <xdr:col>10</xdr:col>
                    <xdr:colOff>600075</xdr:colOff>
                    <xdr:row>17</xdr:row>
                    <xdr:rowOff>285750</xdr:rowOff>
                  </to>
                </anchor>
              </controlPr>
            </control>
          </mc:Choice>
        </mc:AlternateContent>
        <mc:AlternateContent xmlns:mc="http://schemas.openxmlformats.org/markup-compatibility/2006">
          <mc:Choice Requires="x14">
            <control shapeId="2206" r:id="rId42" name="Check Box 158">
              <controlPr defaultSize="0" autoFill="0" autoLine="0" autoPict="0">
                <anchor moveWithCells="1">
                  <from>
                    <xdr:col>10</xdr:col>
                    <xdr:colOff>371475</xdr:colOff>
                    <xdr:row>50</xdr:row>
                    <xdr:rowOff>47625</xdr:rowOff>
                  </from>
                  <to>
                    <xdr:col>10</xdr:col>
                    <xdr:colOff>600075</xdr:colOff>
                    <xdr:row>50</xdr:row>
                    <xdr:rowOff>276225</xdr:rowOff>
                  </to>
                </anchor>
              </controlPr>
            </control>
          </mc:Choice>
        </mc:AlternateContent>
        <mc:AlternateContent xmlns:mc="http://schemas.openxmlformats.org/markup-compatibility/2006">
          <mc:Choice Requires="x14">
            <control shapeId="2209" r:id="rId43" name="Check Box 161">
              <controlPr defaultSize="0" autoFill="0" autoLine="0" autoPict="0">
                <anchor moveWithCells="1">
                  <from>
                    <xdr:col>10</xdr:col>
                    <xdr:colOff>371475</xdr:colOff>
                    <xdr:row>60</xdr:row>
                    <xdr:rowOff>57150</xdr:rowOff>
                  </from>
                  <to>
                    <xdr:col>10</xdr:col>
                    <xdr:colOff>600075</xdr:colOff>
                    <xdr:row>60</xdr:row>
                    <xdr:rowOff>285750</xdr:rowOff>
                  </to>
                </anchor>
              </controlPr>
            </control>
          </mc:Choice>
        </mc:AlternateContent>
        <mc:AlternateContent xmlns:mc="http://schemas.openxmlformats.org/markup-compatibility/2006">
          <mc:Choice Requires="x14">
            <control shapeId="2210" r:id="rId44" name="Check Box 162">
              <controlPr defaultSize="0" autoFill="0" autoLine="0" autoPict="0">
                <anchor moveWithCells="1">
                  <from>
                    <xdr:col>10</xdr:col>
                    <xdr:colOff>371475</xdr:colOff>
                    <xdr:row>61</xdr:row>
                    <xdr:rowOff>57150</xdr:rowOff>
                  </from>
                  <to>
                    <xdr:col>10</xdr:col>
                    <xdr:colOff>600075</xdr:colOff>
                    <xdr:row>61</xdr:row>
                    <xdr:rowOff>285750</xdr:rowOff>
                  </to>
                </anchor>
              </controlPr>
            </control>
          </mc:Choice>
        </mc:AlternateContent>
        <mc:AlternateContent xmlns:mc="http://schemas.openxmlformats.org/markup-compatibility/2006">
          <mc:Choice Requires="x14">
            <control shapeId="2211" r:id="rId45" name="Check Box 163">
              <controlPr defaultSize="0" autoFill="0" autoLine="0" autoPict="0">
                <anchor moveWithCells="1">
                  <from>
                    <xdr:col>10</xdr:col>
                    <xdr:colOff>371475</xdr:colOff>
                    <xdr:row>8</xdr:row>
                    <xdr:rowOff>57150</xdr:rowOff>
                  </from>
                  <to>
                    <xdr:col>10</xdr:col>
                    <xdr:colOff>600075</xdr:colOff>
                    <xdr:row>8</xdr:row>
                    <xdr:rowOff>285750</xdr:rowOff>
                  </to>
                </anchor>
              </controlPr>
            </control>
          </mc:Choice>
        </mc:AlternateContent>
        <mc:AlternateContent xmlns:mc="http://schemas.openxmlformats.org/markup-compatibility/2006">
          <mc:Choice Requires="x14">
            <control shapeId="2212" r:id="rId46" name="Check Box 164">
              <controlPr defaultSize="0" autoFill="0" autoLine="0" autoPict="0">
                <anchor moveWithCells="1">
                  <from>
                    <xdr:col>10</xdr:col>
                    <xdr:colOff>371475</xdr:colOff>
                    <xdr:row>13</xdr:row>
                    <xdr:rowOff>57150</xdr:rowOff>
                  </from>
                  <to>
                    <xdr:col>10</xdr:col>
                    <xdr:colOff>600075</xdr:colOff>
                    <xdr:row>13</xdr:row>
                    <xdr:rowOff>285750</xdr:rowOff>
                  </to>
                </anchor>
              </controlPr>
            </control>
          </mc:Choice>
        </mc:AlternateContent>
        <mc:AlternateContent xmlns:mc="http://schemas.openxmlformats.org/markup-compatibility/2006">
          <mc:Choice Requires="x14">
            <control shapeId="2213" r:id="rId47" name="Check Box 165">
              <controlPr defaultSize="0" autoFill="0" autoLine="0" autoPict="0">
                <anchor moveWithCells="1">
                  <from>
                    <xdr:col>10</xdr:col>
                    <xdr:colOff>371475</xdr:colOff>
                    <xdr:row>29</xdr:row>
                    <xdr:rowOff>57150</xdr:rowOff>
                  </from>
                  <to>
                    <xdr:col>10</xdr:col>
                    <xdr:colOff>600075</xdr:colOff>
                    <xdr:row>29</xdr:row>
                    <xdr:rowOff>285750</xdr:rowOff>
                  </to>
                </anchor>
              </controlPr>
            </control>
          </mc:Choice>
        </mc:AlternateContent>
        <mc:AlternateContent xmlns:mc="http://schemas.openxmlformats.org/markup-compatibility/2006">
          <mc:Choice Requires="x14">
            <control shapeId="2214" r:id="rId48" name="Check Box 166">
              <controlPr defaultSize="0" autoFill="0" autoLine="0" autoPict="0">
                <anchor moveWithCells="1">
                  <from>
                    <xdr:col>10</xdr:col>
                    <xdr:colOff>371475</xdr:colOff>
                    <xdr:row>32</xdr:row>
                    <xdr:rowOff>57150</xdr:rowOff>
                  </from>
                  <to>
                    <xdr:col>10</xdr:col>
                    <xdr:colOff>600075</xdr:colOff>
                    <xdr:row>32</xdr:row>
                    <xdr:rowOff>285750</xdr:rowOff>
                  </to>
                </anchor>
              </controlPr>
            </control>
          </mc:Choice>
        </mc:AlternateContent>
        <mc:AlternateContent xmlns:mc="http://schemas.openxmlformats.org/markup-compatibility/2006">
          <mc:Choice Requires="x14">
            <control shapeId="2216" r:id="rId49" name="Check Box 168">
              <controlPr defaultSize="0" autoFill="0" autoLine="0" autoPict="0">
                <anchor moveWithCells="1">
                  <from>
                    <xdr:col>10</xdr:col>
                    <xdr:colOff>371475</xdr:colOff>
                    <xdr:row>34</xdr:row>
                    <xdr:rowOff>57150</xdr:rowOff>
                  </from>
                  <to>
                    <xdr:col>10</xdr:col>
                    <xdr:colOff>600075</xdr:colOff>
                    <xdr:row>34</xdr:row>
                    <xdr:rowOff>285750</xdr:rowOff>
                  </to>
                </anchor>
              </controlPr>
            </control>
          </mc:Choice>
        </mc:AlternateContent>
        <mc:AlternateContent xmlns:mc="http://schemas.openxmlformats.org/markup-compatibility/2006">
          <mc:Choice Requires="x14">
            <control shapeId="2218" r:id="rId50" name="Check Box 170">
              <controlPr defaultSize="0" autoFill="0" autoLine="0" autoPict="0">
                <anchor moveWithCells="1">
                  <from>
                    <xdr:col>10</xdr:col>
                    <xdr:colOff>371475</xdr:colOff>
                    <xdr:row>37</xdr:row>
                    <xdr:rowOff>57150</xdr:rowOff>
                  </from>
                  <to>
                    <xdr:col>10</xdr:col>
                    <xdr:colOff>600075</xdr:colOff>
                    <xdr:row>37</xdr:row>
                    <xdr:rowOff>285750</xdr:rowOff>
                  </to>
                </anchor>
              </controlPr>
            </control>
          </mc:Choice>
        </mc:AlternateContent>
        <mc:AlternateContent xmlns:mc="http://schemas.openxmlformats.org/markup-compatibility/2006">
          <mc:Choice Requires="x14">
            <control shapeId="2220" r:id="rId51" name="Check Box 172">
              <controlPr defaultSize="0" autoFill="0" autoLine="0" autoPict="0">
                <anchor moveWithCells="1">
                  <from>
                    <xdr:col>10</xdr:col>
                    <xdr:colOff>371475</xdr:colOff>
                    <xdr:row>72</xdr:row>
                    <xdr:rowOff>47625</xdr:rowOff>
                  </from>
                  <to>
                    <xdr:col>10</xdr:col>
                    <xdr:colOff>600075</xdr:colOff>
                    <xdr:row>72</xdr:row>
                    <xdr:rowOff>276225</xdr:rowOff>
                  </to>
                </anchor>
              </controlPr>
            </control>
          </mc:Choice>
        </mc:AlternateContent>
        <mc:AlternateContent xmlns:mc="http://schemas.openxmlformats.org/markup-compatibility/2006">
          <mc:Choice Requires="x14">
            <control shapeId="2221" r:id="rId52" name="Check Box 173">
              <controlPr defaultSize="0" autoFill="0" autoLine="0" autoPict="0">
                <anchor moveWithCells="1">
                  <from>
                    <xdr:col>10</xdr:col>
                    <xdr:colOff>371475</xdr:colOff>
                    <xdr:row>38</xdr:row>
                    <xdr:rowOff>57150</xdr:rowOff>
                  </from>
                  <to>
                    <xdr:col>10</xdr:col>
                    <xdr:colOff>600075</xdr:colOff>
                    <xdr:row>38</xdr:row>
                    <xdr:rowOff>285750</xdr:rowOff>
                  </to>
                </anchor>
              </controlPr>
            </control>
          </mc:Choice>
        </mc:AlternateContent>
        <mc:AlternateContent xmlns:mc="http://schemas.openxmlformats.org/markup-compatibility/2006">
          <mc:Choice Requires="x14">
            <control shapeId="2222" r:id="rId53" name="Check Box 174">
              <controlPr defaultSize="0" autoFill="0" autoLine="0" autoPict="0">
                <anchor moveWithCells="1">
                  <from>
                    <xdr:col>10</xdr:col>
                    <xdr:colOff>371475</xdr:colOff>
                    <xdr:row>40</xdr:row>
                    <xdr:rowOff>57150</xdr:rowOff>
                  </from>
                  <to>
                    <xdr:col>10</xdr:col>
                    <xdr:colOff>600075</xdr:colOff>
                    <xdr:row>40</xdr:row>
                    <xdr:rowOff>285750</xdr:rowOff>
                  </to>
                </anchor>
              </controlPr>
            </control>
          </mc:Choice>
        </mc:AlternateContent>
        <mc:AlternateContent xmlns:mc="http://schemas.openxmlformats.org/markup-compatibility/2006">
          <mc:Choice Requires="x14">
            <control shapeId="2223" r:id="rId54" name="Check Box 175">
              <controlPr defaultSize="0" autoFill="0" autoLine="0" autoPict="0">
                <anchor moveWithCells="1">
                  <from>
                    <xdr:col>10</xdr:col>
                    <xdr:colOff>371475</xdr:colOff>
                    <xdr:row>39</xdr:row>
                    <xdr:rowOff>57150</xdr:rowOff>
                  </from>
                  <to>
                    <xdr:col>10</xdr:col>
                    <xdr:colOff>600075</xdr:colOff>
                    <xdr:row>39</xdr:row>
                    <xdr:rowOff>285750</xdr:rowOff>
                  </to>
                </anchor>
              </controlPr>
            </control>
          </mc:Choice>
        </mc:AlternateContent>
        <mc:AlternateContent xmlns:mc="http://schemas.openxmlformats.org/markup-compatibility/2006">
          <mc:Choice Requires="x14">
            <control shapeId="2225" r:id="rId55" name="Check Box 177">
              <controlPr defaultSize="0" autoFill="0" autoLine="0" autoPict="0">
                <anchor moveWithCells="1">
                  <from>
                    <xdr:col>10</xdr:col>
                    <xdr:colOff>371475</xdr:colOff>
                    <xdr:row>40</xdr:row>
                    <xdr:rowOff>57150</xdr:rowOff>
                  </from>
                  <to>
                    <xdr:col>10</xdr:col>
                    <xdr:colOff>600075</xdr:colOff>
                    <xdr:row>40</xdr:row>
                    <xdr:rowOff>285750</xdr:rowOff>
                  </to>
                </anchor>
              </controlPr>
            </control>
          </mc:Choice>
        </mc:AlternateContent>
        <mc:AlternateContent xmlns:mc="http://schemas.openxmlformats.org/markup-compatibility/2006">
          <mc:Choice Requires="x14">
            <control shapeId="2227" r:id="rId56" name="Check Box 179">
              <controlPr defaultSize="0" autoFill="0" autoLine="0" autoPict="0">
                <anchor moveWithCells="1">
                  <from>
                    <xdr:col>10</xdr:col>
                    <xdr:colOff>371475</xdr:colOff>
                    <xdr:row>39</xdr:row>
                    <xdr:rowOff>57150</xdr:rowOff>
                  </from>
                  <to>
                    <xdr:col>10</xdr:col>
                    <xdr:colOff>600075</xdr:colOff>
                    <xdr:row>39</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vt:lpstr>
      <vt:lpstr>表紙</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2022-09-15T06:38:18Z</dcterms:modified>
</cp:coreProperties>
</file>