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NOQ1JWkj3TcL40/gcUG4QfhpdaJiq12EdCqo1wmWDBILWqDRZFpNtWwdyMFQb3EF07dYNaHISIJU1PGKuLlacw==" workbookSaltValue="BWxBbPYBK3sEbvoXDurkHA==" workbookSpinCount="100000" lockStructure="1"/>
  <bookViews>
    <workbookView xWindow="6840" yWindow="-12" windowWidth="11136" windowHeight="6552" tabRatio="861" firstSheet="1" activeTab="1"/>
  </bookViews>
  <sheets>
    <sheet name="入力用" sheetId="38" state="hidden" r:id="rId1"/>
    <sheet name="表紙" sheetId="33" r:id="rId2"/>
    <sheet name="配置予定技術者調書 (市内)" sheetId="40" r:id="rId3"/>
    <sheet name="配置予定技術者調書 (市外)" sheetId="41" state="hidden" r:id="rId4"/>
    <sheet name="配置予定技術者調書" sheetId="31" state="hidden" r:id="rId5"/>
    <sheet name="施工実績調書(市外)" sheetId="35" state="hidden" r:id="rId6"/>
    <sheet name="加算点申告表" sheetId="39" r:id="rId7"/>
    <sheet name="加算点算出チェックリスト" sheetId="30" r:id="rId8"/>
  </sheets>
  <definedNames>
    <definedName name="_xlnm.Print_Area" localSheetId="7">加算点算出チェックリスト!$A$1:$K$61</definedName>
    <definedName name="_xlnm.Print_Area" localSheetId="6">加算点申告表!$A$1:$I$66</definedName>
    <definedName name="_xlnm.Print_Area" localSheetId="5">'施工実績調書(市外)'!$A$1:$G$23</definedName>
    <definedName name="_xlnm.Print_Area" localSheetId="0">入力用!$A$1:$R$38</definedName>
    <definedName name="_xlnm.Print_Area" localSheetId="4">配置予定技術者調書!$A$1:$AG$63</definedName>
    <definedName name="_xlnm.Print_Area" localSheetId="1">表紙!$B$1:$K$33</definedName>
  </definedNames>
  <calcPr calcId="162913"/>
</workbook>
</file>

<file path=xl/calcChain.xml><?xml version="1.0" encoding="utf-8"?>
<calcChain xmlns="http://schemas.openxmlformats.org/spreadsheetml/2006/main">
  <c r="M23" i="38" l="1"/>
  <c r="M22" i="38" l="1"/>
  <c r="J22" i="38" l="1"/>
  <c r="J23" i="38"/>
  <c r="D24" i="38" l="1"/>
  <c r="D18" i="38"/>
  <c r="D17" i="38" l="1"/>
  <c r="E28" i="33" l="1"/>
  <c r="H58" i="39" l="1"/>
  <c r="B4" i="41" l="1"/>
  <c r="D2" i="41"/>
  <c r="B4" i="40"/>
  <c r="D2" i="40"/>
  <c r="H65" i="39" l="1"/>
  <c r="H27" i="39" l="1"/>
  <c r="H66" i="39" l="1"/>
  <c r="C11" i="30"/>
  <c r="C8" i="30"/>
  <c r="D59" i="30" l="1"/>
  <c r="D57" i="30"/>
  <c r="C59" i="30"/>
  <c r="C57" i="30"/>
  <c r="C65" i="39"/>
  <c r="C39" i="39" l="1"/>
  <c r="C42" i="39"/>
  <c r="C37" i="39"/>
  <c r="C35" i="39"/>
  <c r="C32" i="39"/>
  <c r="D42" i="39" l="1"/>
  <c r="C20" i="30" l="1"/>
  <c r="C17" i="30"/>
  <c r="C14" i="30"/>
  <c r="C13" i="30"/>
  <c r="C42" i="30"/>
  <c r="C37" i="30"/>
  <c r="C40" i="30"/>
  <c r="C35" i="30"/>
  <c r="D39" i="39"/>
  <c r="D37" i="30" s="1"/>
  <c r="D37" i="39"/>
  <c r="D35" i="30" s="1"/>
  <c r="C18" i="31" l="1"/>
  <c r="D13" i="30" l="1"/>
  <c r="D21" i="38" l="1"/>
  <c r="D45" i="39" l="1"/>
  <c r="D44" i="30" s="1"/>
  <c r="D9" i="39"/>
  <c r="C30" i="30"/>
  <c r="C33" i="30"/>
  <c r="C28" i="30"/>
  <c r="C25" i="30"/>
  <c r="C23" i="30"/>
  <c r="H2" i="31" l="1"/>
  <c r="J15" i="38"/>
  <c r="J14" i="38"/>
  <c r="J13" i="38"/>
  <c r="D15" i="38"/>
  <c r="B19" i="33" s="1"/>
  <c r="F15" i="38"/>
  <c r="D13" i="38"/>
  <c r="B4" i="33" s="1"/>
  <c r="D14" i="38"/>
  <c r="B8" i="33" s="1"/>
  <c r="D29" i="38" l="1"/>
  <c r="F36" i="39" s="1"/>
  <c r="D28" i="38"/>
  <c r="F35" i="39" s="1"/>
  <c r="G4" i="39" l="1"/>
  <c r="E4" i="39"/>
  <c r="F33" i="38" l="1"/>
  <c r="E33" i="38"/>
  <c r="E34" i="38" s="1"/>
  <c r="D30" i="30"/>
  <c r="D14" i="30"/>
  <c r="D52" i="30"/>
  <c r="D49" i="30"/>
  <c r="D46" i="30"/>
  <c r="D28" i="30"/>
  <c r="D23" i="30"/>
  <c r="D17" i="30"/>
  <c r="G4" i="30"/>
  <c r="B13" i="35" l="1"/>
  <c r="G33" i="38"/>
  <c r="F34" i="38"/>
  <c r="G34" i="38" s="1"/>
  <c r="B6" i="31"/>
  <c r="D20" i="30"/>
  <c r="D40" i="30"/>
  <c r="C50" i="31" l="1"/>
  <c r="C34" i="31"/>
  <c r="D26" i="38"/>
  <c r="D33" i="30"/>
  <c r="D55" i="30"/>
  <c r="D25" i="30"/>
  <c r="E4" i="30"/>
  <c r="E3" i="39"/>
  <c r="E3" i="30" s="1"/>
  <c r="E2" i="39"/>
  <c r="E2" i="30" s="1"/>
  <c r="D22" i="38"/>
  <c r="D11" i="39" s="1"/>
  <c r="C54" i="39" l="1"/>
  <c r="C45" i="39"/>
  <c r="C44" i="30" s="1"/>
  <c r="C51" i="39"/>
  <c r="C49" i="30" s="1"/>
  <c r="C49" i="39"/>
  <c r="C46" i="30" s="1"/>
  <c r="C56" i="39"/>
  <c r="C55" i="30" s="1"/>
  <c r="C52" i="30"/>
  <c r="D42" i="30"/>
  <c r="D11" i="30"/>
  <c r="D8" i="30"/>
  <c r="C11" i="35" l="1"/>
  <c r="C9" i="35"/>
  <c r="D19" i="38"/>
  <c r="B56" i="31" s="1"/>
  <c r="H4" i="31"/>
  <c r="H3" i="31"/>
  <c r="E29" i="33"/>
  <c r="B5" i="41" l="1"/>
  <c r="B5" i="40"/>
</calcChain>
</file>

<file path=xl/sharedStrings.xml><?xml version="1.0" encoding="utf-8"?>
<sst xmlns="http://schemas.openxmlformats.org/spreadsheetml/2006/main" count="530" uniqueCount="284">
  <si>
    <t>評 価 項 目</t>
  </si>
  <si>
    <t>あり</t>
    <phoneticPr fontId="2"/>
  </si>
  <si>
    <t>①</t>
    <phoneticPr fontId="2"/>
  </si>
  <si>
    <t>②</t>
    <phoneticPr fontId="2"/>
  </si>
  <si>
    <t>③</t>
    <phoneticPr fontId="2"/>
  </si>
  <si>
    <t>なし</t>
    <phoneticPr fontId="2"/>
  </si>
  <si>
    <t>②</t>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</si>
  <si>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</si>
  <si>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</si>
  <si>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</si>
  <si>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</si>
  <si>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</si>
  <si>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</si>
  <si>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</si>
  <si>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</si>
  <si>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</si>
  <si>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</si>
  <si>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</si>
  <si>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</si>
  <si>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</si>
  <si>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</si>
  <si>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</si>
  <si>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</si>
  <si>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</si>
  <si>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</si>
  <si>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</si>
  <si>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</si>
  <si>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</si>
  <si>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</si>
  <si>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</si>
  <si>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</si>
  <si>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</si>
  <si>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</si>
  <si>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</si>
  <si>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</si>
  <si>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</si>
  <si>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</si>
  <si>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</si>
  <si>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</si>
  <si>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</si>
  <si>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</si>
  <si>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</si>
  <si>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</si>
  <si>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</si>
  <si>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</si>
  <si>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</si>
  <si>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</si>
  <si>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</si>
  <si>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</si>
  <si>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</si>
  <si>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更生保護における就労支援</t>
    <rPh sb="0" eb="2">
      <t>コウセイ</t>
    </rPh>
    <rPh sb="2" eb="4">
      <t>ホゴ</t>
    </rPh>
    <rPh sb="8" eb="10">
      <t>シュウロウ</t>
    </rPh>
    <rPh sb="10" eb="12">
      <t>シエン</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</si>
  <si>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</si>
  <si>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</si>
  <si>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</si>
  <si>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</si>
  <si>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</si>
  <si>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</si>
  <si>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</si>
  <si>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</si>
  <si>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</si>
  <si>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</si>
  <si>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</si>
  <si>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</si>
  <si>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</si>
  <si>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</si>
  <si>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</si>
  <si>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</si>
  <si>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</si>
  <si>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</si>
  <si>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</si>
  <si>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</si>
  <si>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</si>
  <si>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</si>
  <si>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</si>
  <si>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</si>
  <si>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</si>
  <si>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</si>
  <si>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　配置予定技術者は、雇用３ヶ月以上（入札参加申請時）を経過していること。</t>
    <phoneticPr fontId="2"/>
  </si>
  <si>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</si>
  <si>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</si>
  <si>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</si>
  <si>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</si>
  <si>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</si>
  <si>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</si>
  <si>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</si>
  <si>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</si>
  <si>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</si>
  <si>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</si>
  <si>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</si>
  <si>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</si>
  <si>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</si>
  <si>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</si>
  <si>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</si>
  <si>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</si>
  <si>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</si>
  <si>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</si>
  <si>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</si>
  <si>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</si>
  <si>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</si>
  <si>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</si>
  <si>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</si>
  <si>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</si>
  <si>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</si>
  <si>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</si>
  <si>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</si>
  <si>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</si>
  <si>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</si>
  <si>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</si>
  <si>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</si>
  <si>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</si>
  <si>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</si>
  <si>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</si>
  <si>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</si>
  <si>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</si>
  <si>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</si>
  <si>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</si>
  <si>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</si>
  <si>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</si>
  <si>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</si>
  <si>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</si>
  <si>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</si>
  <si>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</si>
  <si>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</si>
  <si>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</si>
  <si>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</si>
  <si>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</si>
  <si>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</si>
  <si>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</si>
  <si>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</si>
  <si>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</si>
  <si>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</si>
  <si>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</si>
  <si>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</si>
  <si>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</si>
  <si>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</si>
  <si>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</si>
  <si>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</si>
  <si>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</si>
  <si>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</si>
  <si>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</si>
  <si>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</si>
  <si>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</si>
  <si>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</si>
  <si>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</si>
  <si>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</si>
  <si>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</si>
  <si>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取組が２つ</t>
    <rPh sb="0" eb="2">
      <t>トリクミ</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</si>
  <si>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</si>
  <si>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</si>
  <si>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</si>
  <si>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</si>
  <si>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</si>
  <si>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</si>
  <si>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</si>
  <si>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</si>
  <si>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</si>
  <si>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</si>
  <si>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</si>
  <si>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</si>
  <si>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</si>
  <si>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</si>
  <si>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</si>
  <si>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</si>
  <si>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</si>
  <si>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</si>
  <si>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</si>
  <si>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</si>
  <si>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</si>
  <si>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</si>
  <si>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</si>
  <si>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</si>
  <si>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</si>
  <si>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</si>
  <si>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</si>
  <si>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</si>
  <si>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</si>
  <si>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</si>
  <si>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</si>
  <si>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</si>
  <si>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</si>
  <si>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</si>
  <si>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</si>
  <si>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</si>
  <si>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</si>
  <si>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</si>
  <si>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</si>
  <si>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</si>
  <si>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</si>
  <si>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</si>
  <si>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</si>
  <si>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</si>
  <si>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</si>
  <si>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</si>
  <si>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</si>
  <si>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</si>
  <si>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</si>
  <si>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</si>
  <si>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</si>
  <si>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</si>
  <si>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</si>
  <si>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</si>
  <si>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</si>
  <si>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</si>
  <si>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</si>
  <si>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</si>
  <si>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</si>
  <si>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</si>
  <si>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</si>
  <si>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</si>
  <si>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</si>
  <si>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</si>
  <si>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</si>
  <si>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</si>
  <si>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</si>
  <si>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</si>
  <si>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</si>
  <si>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</si>
  <si>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</si>
  <si>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</si>
  <si>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r>
      <t>↑　Ａ：建築一式・電気・造園の場合、番号修正要</t>
    </r>
    <r>
      <rPr>
        <b/>
        <sz val="18"/>
        <color rgb="FF002060"/>
        <rFont val="Meiryo UI"/>
        <family val="3"/>
        <charset val="128"/>
      </rPr>
      <t>　修正・確認後、84行は非表示に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</si>
  <si>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修正・確認後、85行は非表示に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</si>
  <si>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１件につき</t>
    <rPh sb="1" eb="2">
      <t>ケン</t>
    </rPh>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</si>
  <si>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</si>
  <si>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</si>
  <si>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取組あり</t>
    <rPh sb="0" eb="2">
      <t>トリクミ</t>
    </rPh>
    <phoneticPr fontId="2"/>
  </si>
  <si>
    <t>Ｃ　施工体制</t>
    <rPh sb="2" eb="6">
      <t>セコウタイセイ</t>
    </rPh>
    <phoneticPr fontId="2"/>
  </si>
  <si>
    <t>①</t>
    <phoneticPr fontId="2"/>
  </si>
  <si>
    <t>②</t>
    <phoneticPr fontId="2"/>
  </si>
  <si>
    <t>品質確保の実効性</t>
    <rPh sb="0" eb="4">
      <t>ヒンシツカクホ</t>
    </rPh>
    <rPh sb="5" eb="8">
      <t>ジッコウセイ</t>
    </rPh>
    <phoneticPr fontId="2"/>
  </si>
  <si>
    <t>施工体制確保の確実性</t>
    <rPh sb="0" eb="2">
      <t>セコウ</t>
    </rPh>
    <rPh sb="2" eb="4">
      <t>タイセイ</t>
    </rPh>
    <rPh sb="4" eb="6">
      <t>カクホ</t>
    </rPh>
    <rPh sb="7" eb="9">
      <t>カクジツ</t>
    </rPh>
    <rPh sb="9" eb="10">
      <t>セイ</t>
    </rPh>
    <phoneticPr fontId="2"/>
  </si>
  <si>
    <t>Ｂ　地域精通度・貢献度</t>
    <rPh sb="2" eb="4">
      <t>チイキ</t>
    </rPh>
    <rPh sb="4" eb="6">
      <t>セイツウ</t>
    </rPh>
    <rPh sb="6" eb="7">
      <t>ド</t>
    </rPh>
    <rPh sb="8" eb="11">
      <t>コウケンド</t>
    </rPh>
    <phoneticPr fontId="2"/>
  </si>
  <si>
    <t>Ｂ　地域精通度・貢献度</t>
    <phoneticPr fontId="2"/>
  </si>
  <si>
    <t>Ａ　企業の技術力</t>
    <phoneticPr fontId="2"/>
  </si>
  <si>
    <t>１０件以上</t>
    <rPh sb="2" eb="3">
      <t>ケン</t>
    </rPh>
    <rPh sb="3" eb="5">
      <t>イジョウ</t>
    </rPh>
    <phoneticPr fontId="2"/>
  </si>
  <si>
    <t>７件以上</t>
    <rPh sb="1" eb="2">
      <t>ケン</t>
    </rPh>
    <rPh sb="2" eb="4">
      <t>イジョウ</t>
    </rPh>
    <phoneticPr fontId="2"/>
  </si>
  <si>
    <t>５件以上</t>
    <rPh sb="1" eb="2">
      <t>ケン</t>
    </rPh>
    <rPh sb="2" eb="4">
      <t>イジョウ</t>
    </rPh>
    <phoneticPr fontId="2"/>
  </si>
  <si>
    <t>👈土木・建築・水道は10(12)点、電気・管・舗装・造園は9(11)点。</t>
    <rPh sb="2" eb="4">
      <t>ドボク</t>
    </rPh>
    <rPh sb="5" eb="7">
      <t>ケンチク</t>
    </rPh>
    <rPh sb="8" eb="10">
      <t>スイドウ</t>
    </rPh>
    <rPh sb="17" eb="18">
      <t>テン</t>
    </rPh>
    <rPh sb="19" eb="21">
      <t>デンキ</t>
    </rPh>
    <rPh sb="22" eb="23">
      <t>カン</t>
    </rPh>
    <rPh sb="24" eb="26">
      <t>ホソウ</t>
    </rPh>
    <rPh sb="27" eb="29">
      <t>ゾウエン</t>
    </rPh>
    <rPh sb="35" eb="36">
      <t>テン</t>
    </rPh>
    <phoneticPr fontId="37"/>
  </si>
  <si>
    <t>品質確保のための施工体制が十分確保されると認められる</t>
    <rPh sb="0" eb="2">
      <t>ヒンシツ</t>
    </rPh>
    <rPh sb="2" eb="4">
      <t>カクホ</t>
    </rPh>
    <rPh sb="8" eb="10">
      <t>セコウ</t>
    </rPh>
    <rPh sb="10" eb="12">
      <t>タイセイ</t>
    </rPh>
    <rPh sb="13" eb="15">
      <t>ジュウブン</t>
    </rPh>
    <rPh sb="15" eb="17">
      <t>カクホ</t>
    </rPh>
    <rPh sb="21" eb="22">
      <t>ミト</t>
    </rPh>
    <phoneticPr fontId="2"/>
  </si>
  <si>
    <t>品質確保のための施工体制が概ね確保されると認められる</t>
    <rPh sb="0" eb="2">
      <t>ヒンシツ</t>
    </rPh>
    <rPh sb="2" eb="4">
      <t>カクホ</t>
    </rPh>
    <rPh sb="8" eb="10">
      <t>セコウ</t>
    </rPh>
    <rPh sb="10" eb="12">
      <t>タイセイ</t>
    </rPh>
    <rPh sb="13" eb="14">
      <t>オオム</t>
    </rPh>
    <rPh sb="15" eb="17">
      <t>カクホ</t>
    </rPh>
    <rPh sb="21" eb="22">
      <t>ミト</t>
    </rPh>
    <phoneticPr fontId="2"/>
  </si>
  <si>
    <t>品質確保のほか、適切な施工体制が十分確保されると認められる</t>
    <rPh sb="0" eb="2">
      <t>ヒンシツ</t>
    </rPh>
    <rPh sb="2" eb="4">
      <t>カクホ</t>
    </rPh>
    <rPh sb="8" eb="10">
      <t>テキセツ</t>
    </rPh>
    <rPh sb="11" eb="13">
      <t>セコウ</t>
    </rPh>
    <rPh sb="13" eb="15">
      <t>タイセイ</t>
    </rPh>
    <rPh sb="16" eb="18">
      <t>ジュウブン</t>
    </rPh>
    <rPh sb="18" eb="20">
      <t>カクホ</t>
    </rPh>
    <rPh sb="24" eb="25">
      <t>ミト</t>
    </rPh>
    <phoneticPr fontId="2"/>
  </si>
  <si>
    <t>品質確保のほか、適切な施工体制が概ね確保されると認められる</t>
    <rPh sb="0" eb="2">
      <t>ヒンシツ</t>
    </rPh>
    <rPh sb="2" eb="4">
      <t>カクホ</t>
    </rPh>
    <rPh sb="8" eb="10">
      <t>テキセツ</t>
    </rPh>
    <rPh sb="11" eb="13">
      <t>セコウ</t>
    </rPh>
    <rPh sb="13" eb="15">
      <t>タイセイ</t>
    </rPh>
    <rPh sb="16" eb="17">
      <t>オオム</t>
    </rPh>
    <rPh sb="18" eb="20">
      <t>カクホ</t>
    </rPh>
    <rPh sb="24" eb="25">
      <t>ミト</t>
    </rPh>
    <phoneticPr fontId="2"/>
  </si>
  <si>
    <t>配置予定技術者調書</t>
    <rPh sb="0" eb="2">
      <t>ハイチ</t>
    </rPh>
    <rPh sb="2" eb="4">
      <t>ヨテイ</t>
    </rPh>
    <rPh sb="4" eb="7">
      <t>ギジュツシャ</t>
    </rPh>
    <rPh sb="7" eb="9">
      <t>チョウショ</t>
    </rPh>
    <phoneticPr fontId="2"/>
  </si>
  <si>
    <t>配置予定技術者１</t>
    <rPh sb="0" eb="2">
      <t>ハイチ</t>
    </rPh>
    <rPh sb="2" eb="4">
      <t>ヨテイ</t>
    </rPh>
    <rPh sb="4" eb="7">
      <t>ギジュツシャ</t>
    </rPh>
    <phoneticPr fontId="2"/>
  </si>
  <si>
    <t>氏名</t>
    <rPh sb="0" eb="2">
      <t>シメイ</t>
    </rPh>
    <phoneticPr fontId="2"/>
  </si>
  <si>
    <t>雇用年月日</t>
    <rPh sb="0" eb="2">
      <t>コヨウ</t>
    </rPh>
    <rPh sb="2" eb="5">
      <t>ネンガッピ</t>
    </rPh>
    <phoneticPr fontId="2"/>
  </si>
  <si>
    <t xml:space="preserve">  　　年　　月　　日</t>
    <phoneticPr fontId="2"/>
  </si>
  <si>
    <t>国家資格等</t>
    <rPh sb="0" eb="2">
      <t>コッカ</t>
    </rPh>
    <rPh sb="2" eb="4">
      <t>シカク</t>
    </rPh>
    <rPh sb="4" eb="5">
      <t>トウ</t>
    </rPh>
    <phoneticPr fontId="2"/>
  </si>
  <si>
    <t>資格名</t>
    <rPh sb="0" eb="2">
      <t>シカク</t>
    </rPh>
    <rPh sb="2" eb="3">
      <t>メイ</t>
    </rPh>
    <phoneticPr fontId="2"/>
  </si>
  <si>
    <t>番号等</t>
    <rPh sb="0" eb="2">
      <t>バンゴウ</t>
    </rPh>
    <rPh sb="2" eb="3">
      <t>トウ</t>
    </rPh>
    <phoneticPr fontId="2"/>
  </si>
  <si>
    <t>監理技術者資格者証</t>
    <rPh sb="0" eb="2">
      <t>カンリ</t>
    </rPh>
    <rPh sb="2" eb="4">
      <t>ギジュツ</t>
    </rPh>
    <rPh sb="4" eb="5">
      <t>シャ</t>
    </rPh>
    <rPh sb="5" eb="8">
      <t>シカクシャ</t>
    </rPh>
    <rPh sb="8" eb="9">
      <t>ショウ</t>
    </rPh>
    <phoneticPr fontId="2"/>
  </si>
  <si>
    <t>現交付年月日</t>
    <rPh sb="0" eb="1">
      <t>ゲン</t>
    </rPh>
    <rPh sb="1" eb="3">
      <t>コウフ</t>
    </rPh>
    <rPh sb="3" eb="6">
      <t>ネンガッピ</t>
    </rPh>
    <phoneticPr fontId="2"/>
  </si>
  <si>
    <t>　　年　　月　　日</t>
    <rPh sb="2" eb="3">
      <t>ネン</t>
    </rPh>
    <rPh sb="5" eb="6">
      <t>ガツ</t>
    </rPh>
    <rPh sb="8" eb="9">
      <t>ニチ</t>
    </rPh>
    <phoneticPr fontId="2"/>
  </si>
  <si>
    <t>番号</t>
    <rPh sb="0" eb="2">
      <t>バンゴウ</t>
    </rPh>
    <phoneticPr fontId="2"/>
  </si>
  <si>
    <t>配置予定技術者２</t>
    <rPh sb="0" eb="2">
      <t>ハイチ</t>
    </rPh>
    <rPh sb="2" eb="4">
      <t>ヨテイ</t>
    </rPh>
    <rPh sb="4" eb="7">
      <t>ギジュツシャ</t>
    </rPh>
    <phoneticPr fontId="2"/>
  </si>
  <si>
    <t>　　年　　月　　日</t>
    <phoneticPr fontId="2"/>
  </si>
  <si>
    <t>配置予定技術者３</t>
    <rPh sb="0" eb="2">
      <t>ハイチ</t>
    </rPh>
    <rPh sb="2" eb="4">
      <t>ヨテイ</t>
    </rPh>
    <rPh sb="4" eb="7">
      <t>ギジュツシャ</t>
    </rPh>
    <phoneticPr fontId="2"/>
  </si>
  <si>
    <r>
      <t xml:space="preserve">　　　　　営業所の専任技術者（業種：とび・土工・コンクリート）
</t>
    </r>
    <r>
      <rPr>
        <sz val="9"/>
        <rFont val="ＭＳ 明朝"/>
        <family val="1"/>
        <charset val="128"/>
      </rPr>
      <t>※安城市外の営業所の専任技術者は、本工事の主任（監理）技術者になることができない。</t>
    </r>
    <rPh sb="5" eb="8">
      <t>エイギョウショ</t>
    </rPh>
    <rPh sb="9" eb="11">
      <t>センニン</t>
    </rPh>
    <rPh sb="11" eb="14">
      <t>ギジュツシャ</t>
    </rPh>
    <rPh sb="15" eb="17">
      <t>ギョウシュ</t>
    </rPh>
    <rPh sb="21" eb="23">
      <t>ドコウ</t>
    </rPh>
    <phoneticPr fontId="2"/>
  </si>
  <si>
    <t>　年　　月　　日</t>
    <phoneticPr fontId="2"/>
  </si>
  <si>
    <t>※⇧Ｊ、Ｐ列は非表示に！</t>
    <rPh sb="5" eb="6">
      <t>レツ</t>
    </rPh>
    <rPh sb="7" eb="10">
      <t>ヒヒョウジ</t>
    </rPh>
    <phoneticPr fontId="2"/>
  </si>
  <si>
    <t>チェック、修正、Ｊ、Ｐ列非表示設定完了後、</t>
    <rPh sb="5" eb="7">
      <t>シュウセイ</t>
    </rPh>
    <rPh sb="11" eb="12">
      <t>レツ</t>
    </rPh>
    <rPh sb="12" eb="15">
      <t>ヒヒョウジ</t>
    </rPh>
    <rPh sb="15" eb="17">
      <t>セッテイ</t>
    </rPh>
    <rPh sb="17" eb="19">
      <t>カンリョウ</t>
    </rPh>
    <rPh sb="19" eb="20">
      <t>ゴ</t>
    </rPh>
    <phoneticPr fontId="2"/>
  </si>
  <si>
    <r>
      <t>↑　Ａ：建築一式・電気・造園の場合、番号修正要</t>
    </r>
    <r>
      <rPr>
        <b/>
        <sz val="18"/>
        <color rgb="FF002060"/>
        <rFont val="Meiryo UI"/>
        <family val="3"/>
        <charset val="128"/>
      </rPr>
      <t>　修正・確認後、63行は非表示に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</si>
  <si>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修正・確認後、64行は非表示に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</si>
  <si>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A　企業の技術力</t>
    <rPh sb="2" eb="4">
      <t>キギョウ</t>
    </rPh>
    <rPh sb="5" eb="7">
      <t>ギジュツ</t>
    </rPh>
    <rPh sb="7" eb="8">
      <t>リョク</t>
    </rPh>
    <phoneticPr fontId="2"/>
  </si>
  <si>
    <t>申請中の重複有無</t>
    <rPh sb="0" eb="3">
      <t>シンセイチュウ</t>
    </rPh>
    <rPh sb="4" eb="6">
      <t>チョウフク</t>
    </rPh>
    <rPh sb="6" eb="8">
      <t>ウム</t>
    </rPh>
    <phoneticPr fontId="2"/>
  </si>
  <si>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
※この調書に記載されている技術者を、複数の入札の配置予定技術者として申請している場合は、申請中の重複有無欄に有無を記入すること。この場合、開札の順に技術者を確認し落札決定する。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※安城市外の営業所の専任技術者は、本工事の主任（監理）技術者になることができない。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rPh sb="91" eb="93">
      <t>ケンチク</t>
    </rPh>
    <rPh sb="93" eb="95">
      <t>イッシキ</t>
    </rPh>
    <rPh sb="95" eb="97">
      <t>コウジ</t>
    </rPh>
    <rPh sb="103" eb="105">
      <t>マンエン</t>
    </rPh>
    <rPh sb="105" eb="107">
      <t>イジョウ</t>
    </rPh>
    <rPh sb="147" eb="149">
      <t>ハイチ</t>
    </rPh>
    <rPh sb="151" eb="154">
      <t>ユウセンジュン</t>
    </rPh>
    <rPh sb="156" eb="158">
      <t>キニュウ</t>
    </rPh>
    <rPh sb="212" eb="214">
      <t>チョウフク</t>
    </rPh>
    <rPh sb="214" eb="216">
      <t>ウム</t>
    </rPh>
    <rPh sb="218" eb="220">
      <t>ウム</t>
    </rPh>
    <phoneticPr fontId="2"/>
  </si>
  <si>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
※この調書に記載されている技術者を、複数の入札の配置予定技術者として申請している場合は、申請中の重複有無欄に有無を記入すること。この場合、開札の順に技術者を確認し落札決定する。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※安城市外の営業所の専任技術者は、本工事の主任（監理）技術者になることができない。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rPh sb="147" eb="149">
      <t>ハイチ</t>
    </rPh>
    <rPh sb="151" eb="153">
      <t>ユウセン</t>
    </rPh>
    <rPh sb="153" eb="154">
      <t>ジュン</t>
    </rPh>
    <rPh sb="156" eb="158">
      <t>キニュウ</t>
    </rPh>
    <rPh sb="212" eb="214">
      <t>チョウフク</t>
    </rPh>
    <rPh sb="214" eb="216">
      <t>ウム</t>
    </rPh>
    <rPh sb="218" eb="220">
      <t>ウム</t>
    </rPh>
    <phoneticPr fontId="2"/>
  </si>
  <si>
    <r>
      <t>←</t>
    </r>
    <r>
      <rPr>
        <b/>
        <sz val="14"/>
        <color rgb="FFFF0000"/>
        <rFont val="Meiryo UI"/>
        <family val="3"/>
        <charset val="128"/>
      </rPr>
      <t>建築一式、電気</t>
    </r>
    <r>
      <rPr>
        <sz val="14"/>
        <color rgb="FFFF0000"/>
        <rFont val="Meiryo UI"/>
        <family val="3"/>
        <charset val="128"/>
      </rPr>
      <t>の場合、行を非表示</t>
    </r>
    <rPh sb="1" eb="3">
      <t>ケンチク</t>
    </rPh>
    <rPh sb="3" eb="5">
      <t>イッシキ</t>
    </rPh>
    <rPh sb="6" eb="8">
      <t>デンキ</t>
    </rPh>
    <rPh sb="9" eb="11">
      <t>バアイ</t>
    </rPh>
    <rPh sb="12" eb="13">
      <t>ギョウ</t>
    </rPh>
    <rPh sb="14" eb="17">
      <t>ヒヒョウジ</t>
    </rPh>
    <phoneticPr fontId="2"/>
  </si>
  <si>
    <t>5件以上</t>
    <phoneticPr fontId="2"/>
  </si>
  <si>
    <t>4件</t>
    <phoneticPr fontId="2"/>
  </si>
  <si>
    <t>3件</t>
    <phoneticPr fontId="2"/>
  </si>
  <si>
    <t>2件</t>
    <phoneticPr fontId="2"/>
  </si>
  <si>
    <t>1件</t>
    <phoneticPr fontId="2"/>
  </si>
  <si>
    <t>👈土木・管・舗装・水道・造園は7点、建築・電気は4点。</t>
    <rPh sb="2" eb="4">
      <t>ドボク</t>
    </rPh>
    <rPh sb="5" eb="6">
      <t>カン</t>
    </rPh>
    <rPh sb="7" eb="9">
      <t>ホソウ</t>
    </rPh>
    <rPh sb="10" eb="12">
      <t>スイドウ</t>
    </rPh>
    <rPh sb="13" eb="15">
      <t>ゾウエン</t>
    </rPh>
    <rPh sb="17" eb="18">
      <t>テン</t>
    </rPh>
    <rPh sb="19" eb="21">
      <t>ケンチク</t>
    </rPh>
    <rPh sb="22" eb="24">
      <t>デンキ</t>
    </rPh>
    <rPh sb="26" eb="27">
      <t>テン</t>
    </rPh>
    <phoneticPr fontId="37"/>
  </si>
  <si>
    <t>前年度（令和3年度）までの災害に関する協力事業者登録又は協定締結及び前年度（令和3年度）の活動実績</t>
    <rPh sb="0" eb="3">
      <t>ゼンネンド</t>
    </rPh>
    <rPh sb="4" eb="6">
      <t>レイワ</t>
    </rPh>
    <rPh sb="7" eb="9">
      <t>ネンド</t>
    </rPh>
    <rPh sb="26" eb="27">
      <t>マタ</t>
    </rPh>
    <rPh sb="34" eb="37">
      <t>ゼンネンド</t>
    </rPh>
    <rPh sb="38" eb="40">
      <t>レイワ</t>
    </rPh>
    <rPh sb="41" eb="43">
      <t>ネンド</t>
    </rPh>
    <phoneticPr fontId="2"/>
  </si>
  <si>
    <t>前年度（令和3年度）の水道施設緊急修繕協定締結及び前年度（令和3年度）の活動実績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</si>
  <si>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👈土木・水道は17(19)点、建築・管・舗装・造園は14(16)点、電気は13(15)点。</t>
    <rPh sb="2" eb="4">
      <t>ドボク</t>
    </rPh>
    <rPh sb="5" eb="7">
      <t>スイドウ</t>
    </rPh>
    <rPh sb="14" eb="15">
      <t>テン</t>
    </rPh>
    <rPh sb="16" eb="18">
      <t>ケンチク</t>
    </rPh>
    <rPh sb="19" eb="20">
      <t>カン</t>
    </rPh>
    <rPh sb="21" eb="23">
      <t>ホソウ</t>
    </rPh>
    <rPh sb="24" eb="26">
      <t>ゾウエン</t>
    </rPh>
    <rPh sb="33" eb="34">
      <t>テン</t>
    </rPh>
    <rPh sb="35" eb="37">
      <t>デンキ</t>
    </rPh>
    <rPh sb="44" eb="45">
      <t>テン</t>
    </rPh>
    <phoneticPr fontId="37"/>
  </si>
  <si>
    <t>過去2年間（令和2年度から令和3年度まで）に完全週休２日制工事への取組</t>
    <rPh sb="0" eb="2">
      <t>カコ</t>
    </rPh>
    <rPh sb="3" eb="5">
      <t>ネンカン</t>
    </rPh>
    <rPh sb="6" eb="8">
      <t>レイワ</t>
    </rPh>
    <rPh sb="9" eb="11">
      <t>ネンド</t>
    </rPh>
    <rPh sb="13" eb="15">
      <t>レイワ</t>
    </rPh>
    <rPh sb="16" eb="18">
      <t>ネンド</t>
    </rPh>
    <rPh sb="22" eb="24">
      <t>カンゼン</t>
    </rPh>
    <phoneticPr fontId="2"/>
  </si>
  <si>
    <t>桜井小学校教室転用改修工事</t>
    <rPh sb="0" eb="5">
      <t>サクライショウガッコウ</t>
    </rPh>
    <rPh sb="5" eb="9">
      <t>キョウシツテンヨウ</t>
    </rPh>
    <rPh sb="9" eb="11">
      <t>カイシュウ</t>
    </rPh>
    <rPh sb="11" eb="13">
      <t>コウジ</t>
    </rPh>
    <phoneticPr fontId="2"/>
  </si>
  <si>
    <t>③</t>
    <phoneticPr fontId="2"/>
  </si>
  <si>
    <t>④</t>
    <phoneticPr fontId="2"/>
  </si>
  <si>
    <t>⑤</t>
    <phoneticPr fontId="2"/>
  </si>
  <si>
    <t>加算点小計（満点4）</t>
    <rPh sb="0" eb="1">
      <t>カ</t>
    </rPh>
    <rPh sb="1" eb="2">
      <t>サン</t>
    </rPh>
    <rPh sb="2" eb="3">
      <t>テン</t>
    </rPh>
    <rPh sb="3" eb="5">
      <t>ショウケイ</t>
    </rPh>
    <rPh sb="6" eb="8">
      <t>マンテン</t>
    </rPh>
    <phoneticPr fontId="2"/>
  </si>
  <si>
    <t>加算点小計(満点10）</t>
    <rPh sb="0" eb="2">
      <t>カサン</t>
    </rPh>
    <rPh sb="2" eb="3">
      <t>テン</t>
    </rPh>
    <rPh sb="3" eb="5">
      <t>ショウケイ</t>
    </rPh>
    <phoneticPr fontId="2"/>
  </si>
  <si>
    <t>加算点合計(満点14)</t>
    <rPh sb="0" eb="2">
      <t>カサン</t>
    </rPh>
    <rPh sb="2" eb="3">
      <t>テン</t>
    </rPh>
    <rPh sb="3" eb="5">
      <t>ゴウケイ</t>
    </rPh>
    <rPh sb="6" eb="8">
      <t>マンテン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</si>
</sst>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点&quot;"/>
    <numFmt numFmtId="177" formatCode="0.0&quot;点&quot;"/>
    <numFmt numFmtId="178" formatCode="#,##0_ "/>
    <numFmt numFmtId="179" formatCode="[$-411]ggge&quot;年&quot;m&quot;月&quot;d&quot;日&quot;;@"/>
    <numFmt numFmtId="180" formatCode="###,###,###,###&quot;円&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6"/>
      <name val="ＭＳ 明朝"/>
      <family val="1"/>
      <charset val="128"/>
    </font>
    <font>
      <sz val="10"/>
      <name val="ＭＳ 明朝"/>
      <family val="1"/>
      <charset val="128"/>
    </font>
    <font>
      <sz val="9"/>
      <name val="ＭＳ 明朝"/>
      <family val="1"/>
      <charset val="128"/>
    </font>
    <font>
      <b/>
      <sz val="11"/>
      <name val="ＭＳ Ｐゴシック"/>
      <family val="3"/>
      <charset val="128"/>
    </font>
    <font>
      <sz val="12"/>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5">
    <xf numFmtId="0" fontId="0" fillId="0" borderId="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581">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0" fontId="6" fillId="0" borderId="0" xfId="2" applyFont="1" applyAlignment="1">
      <alignment horizontal="center" vertical="center"/>
    </xf>
    <xf numFmtId="0" fontId="1" fillId="0" borderId="0" xfId="2" applyFont="1" applyAlignment="1">
      <alignment vertical="center"/>
    </xf>
    <xf numFmtId="0" fontId="3" fillId="0" borderId="0" xfId="2" applyFont="1" applyFill="1" applyBorder="1" applyAlignment="1">
      <alignment vertical="center"/>
    </xf>
    <xf numFmtId="0" fontId="3" fillId="0" borderId="0" xfId="2" applyFont="1" applyAlignment="1">
      <alignment vertical="center"/>
    </xf>
    <xf numFmtId="177" fontId="7" fillId="0" borderId="12" xfId="0" applyNumberFormat="1" applyFont="1" applyFill="1" applyBorder="1" applyAlignment="1">
      <alignment horizontal="center" vertical="center" shrinkToFit="1"/>
    </xf>
    <xf numFmtId="0" fontId="5" fillId="2" borderId="0" xfId="2" applyFont="1" applyFill="1" applyBorder="1" applyAlignment="1" applyProtection="1">
      <alignment horizontal="center" vertical="center"/>
      <protection locked="0"/>
    </xf>
    <xf numFmtId="0" fontId="1" fillId="0" borderId="24" xfId="0" applyFont="1" applyFill="1" applyBorder="1" applyAlignment="1">
      <alignment vertical="center" wrapText="1"/>
    </xf>
    <xf numFmtId="0" fontId="3" fillId="0" borderId="4" xfId="2" applyFont="1" applyFill="1" applyBorder="1" applyAlignment="1">
      <alignment vertical="center"/>
    </xf>
    <xf numFmtId="0" fontId="1" fillId="0" borderId="0" xfId="0" applyFont="1" applyFill="1" applyAlignment="1">
      <alignment vertical="center" wrapText="1"/>
    </xf>
    <xf numFmtId="176" fontId="7" fillId="3" borderId="25" xfId="0" applyNumberFormat="1" applyFont="1" applyFill="1" applyBorder="1" applyAlignment="1" applyProtection="1">
      <alignment horizontal="center" vertical="center" shrinkToFit="1"/>
      <protection locked="0"/>
    </xf>
    <xf numFmtId="176" fontId="7" fillId="3" borderId="11" xfId="0" applyNumberFormat="1" applyFont="1" applyFill="1" applyBorder="1" applyAlignment="1" applyProtection="1">
      <alignment horizontal="center" vertical="center" shrinkToFit="1"/>
      <protection locked="0"/>
    </xf>
    <xf numFmtId="176" fontId="7" fillId="3" borderId="15" xfId="0" applyNumberFormat="1" applyFont="1" applyFill="1" applyBorder="1" applyAlignment="1" applyProtection="1">
      <alignment horizontal="center" vertical="center" shrinkToFit="1"/>
      <protection locked="0"/>
    </xf>
    <xf numFmtId="176" fontId="7" fillId="3" borderId="16" xfId="0" applyNumberFormat="1" applyFont="1" applyFill="1" applyBorder="1" applyAlignment="1" applyProtection="1">
      <alignment horizontal="center" vertical="center" shrinkToFit="1"/>
      <protection locked="0"/>
    </xf>
    <xf numFmtId="176" fontId="7" fillId="3" borderId="41" xfId="0" applyNumberFormat="1" applyFont="1" applyFill="1" applyBorder="1" applyAlignment="1" applyProtection="1">
      <alignment horizontal="center" vertical="center" shrinkToFit="1"/>
      <protection locked="0"/>
    </xf>
    <xf numFmtId="176" fontId="7" fillId="3" borderId="18"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0"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2" applyFont="1" applyFill="1" applyBorder="1" applyAlignment="1" applyProtection="1">
      <alignment vertical="center"/>
    </xf>
    <xf numFmtId="0" fontId="6" fillId="0" borderId="0" xfId="2" applyFont="1" applyFill="1" applyAlignment="1" applyProtection="1">
      <alignment horizontal="center" vertical="center"/>
    </xf>
    <xf numFmtId="0" fontId="1" fillId="0" borderId="0" xfId="2" applyFont="1" applyFill="1" applyAlignment="1" applyProtection="1">
      <alignment vertical="center"/>
    </xf>
    <xf numFmtId="0" fontId="12" fillId="0" borderId="0" xfId="0" applyFont="1"/>
    <xf numFmtId="0" fontId="12" fillId="0" borderId="0" xfId="0" applyFont="1" applyAlignment="1">
      <alignment vertical="center"/>
    </xf>
    <xf numFmtId="0" fontId="12" fillId="0" borderId="0" xfId="0" applyFont="1" applyAlignment="1">
      <alignment horizontal="left" vertical="center" indent="2"/>
    </xf>
    <xf numFmtId="0" fontId="13" fillId="0" borderId="0" xfId="0" applyFont="1" applyAlignment="1">
      <alignment wrapText="1"/>
    </xf>
    <xf numFmtId="0" fontId="14" fillId="0" borderId="0" xfId="0" applyFont="1"/>
    <xf numFmtId="0" fontId="20" fillId="0" borderId="0" xfId="0" applyFont="1" applyAlignment="1">
      <alignment horizontal="center" vertical="center"/>
    </xf>
    <xf numFmtId="0" fontId="21"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21" fillId="0" borderId="0" xfId="0" applyFont="1" applyFill="1" applyBorder="1" applyAlignment="1">
      <alignment horizontal="left" vertical="center" shrinkToFit="1"/>
    </xf>
    <xf numFmtId="0" fontId="16" fillId="0" borderId="0" xfId="0" applyFont="1" applyBorder="1" applyAlignment="1">
      <alignment horizontal="center" vertical="center" wrapText="1" shrinkToFit="1"/>
    </xf>
    <xf numFmtId="0" fontId="21" fillId="0" borderId="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21" xfId="0" applyFont="1" applyBorder="1" applyAlignment="1" applyProtection="1">
      <alignment horizontal="center" vertical="center" wrapText="1"/>
      <protection locked="0"/>
    </xf>
    <xf numFmtId="0" fontId="12" fillId="0" borderId="21" xfId="0" applyFont="1" applyBorder="1" applyAlignment="1">
      <alignment vertical="center"/>
    </xf>
    <xf numFmtId="0" fontId="17" fillId="0" borderId="21" xfId="0" applyFont="1" applyBorder="1" applyAlignment="1" applyProtection="1">
      <alignment horizontal="left" vertical="top" wrapText="1"/>
      <protection locked="0"/>
    </xf>
    <xf numFmtId="0" fontId="17" fillId="0" borderId="21" xfId="0" applyFont="1" applyBorder="1" applyAlignment="1" applyProtection="1">
      <alignment vertical="center" wrapText="1"/>
      <protection locked="0"/>
    </xf>
    <xf numFmtId="0" fontId="12" fillId="0" borderId="21" xfId="0" applyFont="1" applyBorder="1" applyAlignment="1">
      <alignment vertical="center" wrapText="1"/>
    </xf>
    <xf numFmtId="0" fontId="16" fillId="0" borderId="0" xfId="0" applyFont="1" applyBorder="1" applyAlignment="1">
      <alignment horizontal="center" vertical="center" shrinkToFit="1"/>
    </xf>
    <xf numFmtId="176" fontId="7" fillId="3" borderId="14" xfId="0" applyNumberFormat="1" applyFont="1" applyFill="1" applyBorder="1" applyAlignment="1" applyProtection="1">
      <alignment horizontal="center" vertical="center" shrinkToFit="1"/>
      <protection locked="0"/>
    </xf>
    <xf numFmtId="176" fontId="7" fillId="3" borderId="17" xfId="0" applyNumberFormat="1" applyFont="1" applyFill="1" applyBorder="1" applyAlignment="1" applyProtection="1">
      <alignment horizontal="center" vertical="center" shrinkToFit="1"/>
      <protection locked="0"/>
    </xf>
    <xf numFmtId="0" fontId="12" fillId="0" borderId="19" xfId="0" applyFont="1" applyFill="1" applyBorder="1" applyAlignment="1">
      <alignment vertical="center"/>
    </xf>
    <xf numFmtId="0" fontId="12" fillId="0" borderId="0" xfId="0" applyFont="1" applyFill="1" applyAlignment="1">
      <alignment vertical="center"/>
    </xf>
    <xf numFmtId="0" fontId="12" fillId="7" borderId="0" xfId="0" applyFont="1" applyFill="1" applyAlignment="1" applyProtection="1">
      <alignment vertical="center"/>
    </xf>
    <xf numFmtId="0" fontId="18" fillId="7" borderId="0" xfId="0" applyFont="1" applyFill="1" applyAlignment="1" applyProtection="1">
      <alignment horizontal="left" vertical="center" indent="1"/>
    </xf>
    <xf numFmtId="0" fontId="12" fillId="7" borderId="0" xfId="0" applyFont="1" applyFill="1" applyAlignment="1" applyProtection="1">
      <alignment horizontal="left" vertical="center" indent="2"/>
    </xf>
    <xf numFmtId="0" fontId="12" fillId="7" borderId="0" xfId="0" applyFont="1" applyFill="1" applyBorder="1" applyAlignment="1" applyProtection="1">
      <alignment vertical="center"/>
    </xf>
    <xf numFmtId="0" fontId="18" fillId="7" borderId="0" xfId="0" applyFont="1" applyFill="1" applyAlignment="1" applyProtection="1">
      <alignment vertical="center"/>
    </xf>
    <xf numFmtId="0" fontId="12" fillId="7" borderId="4" xfId="0" applyFont="1" applyFill="1" applyBorder="1" applyAlignment="1" applyProtection="1">
      <alignment horizontal="center" vertical="center" shrinkToFit="1"/>
    </xf>
    <xf numFmtId="0" fontId="12" fillId="7" borderId="1" xfId="0" applyFont="1" applyFill="1" applyBorder="1" applyAlignment="1" applyProtection="1">
      <alignment horizontal="center" vertical="center" shrinkToFit="1"/>
    </xf>
    <xf numFmtId="0" fontId="12" fillId="7" borderId="20" xfId="0" applyFont="1" applyFill="1" applyBorder="1" applyAlignment="1" applyProtection="1">
      <alignment vertical="center"/>
    </xf>
    <xf numFmtId="0" fontId="12" fillId="7" borderId="1" xfId="0" applyFont="1" applyFill="1" applyBorder="1" applyAlignment="1" applyProtection="1">
      <alignment vertical="center"/>
    </xf>
    <xf numFmtId="0" fontId="12" fillId="7" borderId="0" xfId="0" applyFont="1" applyFill="1" applyBorder="1" applyAlignment="1" applyProtection="1">
      <alignment horizontal="left" vertical="center" indent="2"/>
    </xf>
    <xf numFmtId="0" fontId="12" fillId="5" borderId="1" xfId="0" applyFont="1" applyFill="1" applyBorder="1" applyAlignment="1" applyProtection="1">
      <alignment vertical="center"/>
    </xf>
    <xf numFmtId="0" fontId="12" fillId="0" borderId="0" xfId="0" applyFont="1" applyAlignment="1" applyProtection="1">
      <alignment vertical="center"/>
    </xf>
    <xf numFmtId="0" fontId="24" fillId="7" borderId="0" xfId="0" applyFont="1" applyFill="1" applyAlignment="1" applyProtection="1"/>
    <xf numFmtId="0" fontId="24" fillId="7" borderId="0" xfId="0" applyFont="1" applyFill="1" applyAlignment="1" applyProtection="1">
      <alignment vertical="top"/>
    </xf>
    <xf numFmtId="0" fontId="12" fillId="0" borderId="86" xfId="0" applyFont="1" applyBorder="1" applyAlignment="1" applyProtection="1">
      <alignment horizontal="center" vertical="center"/>
    </xf>
    <xf numFmtId="0" fontId="18" fillId="7" borderId="7" xfId="0" applyFont="1" applyFill="1" applyBorder="1" applyAlignment="1" applyProtection="1">
      <alignment horizontal="left" vertical="center" indent="1"/>
    </xf>
    <xf numFmtId="0" fontId="18" fillId="7" borderId="8" xfId="0" applyFont="1" applyFill="1" applyBorder="1" applyAlignment="1" applyProtection="1">
      <alignment horizontal="left" vertical="center" indent="1"/>
    </xf>
    <xf numFmtId="0" fontId="12" fillId="0" borderId="91"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7" borderId="27" xfId="0" applyFont="1" applyFill="1" applyBorder="1" applyAlignment="1" applyProtection="1">
      <alignment horizontal="left" vertical="center"/>
    </xf>
    <xf numFmtId="0" fontId="12" fillId="7" borderId="21" xfId="0" applyFont="1" applyFill="1" applyBorder="1" applyAlignment="1" applyProtection="1">
      <alignment horizontal="left" vertical="center" indent="1"/>
    </xf>
    <xf numFmtId="0" fontId="12" fillId="7" borderId="19" xfId="0" applyFont="1" applyFill="1" applyBorder="1" applyAlignment="1" applyProtection="1">
      <alignment horizontal="left" vertical="center" indent="1"/>
    </xf>
    <xf numFmtId="0" fontId="12" fillId="7" borderId="0" xfId="0" applyFont="1" applyFill="1" applyBorder="1" applyAlignment="1" applyProtection="1">
      <alignment horizontal="left" vertical="center" indent="1"/>
    </xf>
    <xf numFmtId="0" fontId="12" fillId="0" borderId="0" xfId="0" applyFont="1" applyBorder="1" applyAlignment="1" applyProtection="1">
      <alignment horizontal="center" vertical="center"/>
    </xf>
    <xf numFmtId="0" fontId="12" fillId="5" borderId="1" xfId="0" applyFont="1" applyFill="1" applyBorder="1" applyAlignment="1" applyProtection="1">
      <alignment horizontal="center" vertical="center"/>
    </xf>
    <xf numFmtId="0" fontId="12" fillId="5" borderId="4" xfId="0" applyFont="1" applyFill="1" applyBorder="1" applyAlignment="1" applyProtection="1">
      <alignment vertical="center"/>
    </xf>
    <xf numFmtId="0" fontId="12" fillId="5" borderId="27" xfId="0" applyFont="1" applyFill="1" applyBorder="1" applyAlignment="1" applyProtection="1">
      <alignment vertical="center"/>
    </xf>
    <xf numFmtId="0" fontId="12" fillId="5" borderId="87" xfId="0" applyFont="1" applyFill="1" applyBorder="1" applyAlignment="1" applyProtection="1">
      <alignment vertical="center"/>
    </xf>
    <xf numFmtId="0" fontId="12" fillId="5" borderId="28" xfId="0" applyFont="1" applyFill="1" applyBorder="1" applyAlignment="1" applyProtection="1">
      <alignment vertical="center"/>
    </xf>
    <xf numFmtId="0" fontId="12" fillId="0" borderId="77" xfId="0" applyFont="1" applyBorder="1" applyAlignment="1" applyProtection="1">
      <alignment vertical="center"/>
    </xf>
    <xf numFmtId="0" fontId="12" fillId="0" borderId="76" xfId="0" applyFont="1" applyBorder="1" applyAlignment="1" applyProtection="1">
      <alignment vertical="center"/>
    </xf>
    <xf numFmtId="0" fontId="12" fillId="0" borderId="46" xfId="0" applyFont="1" applyBorder="1" applyAlignment="1" applyProtection="1">
      <alignment vertical="center"/>
    </xf>
    <xf numFmtId="0" fontId="12" fillId="0" borderId="47" xfId="0" applyFont="1" applyBorder="1" applyAlignment="1" applyProtection="1">
      <alignment vertical="center"/>
    </xf>
    <xf numFmtId="0" fontId="12" fillId="0" borderId="88" xfId="0" applyFont="1" applyFill="1" applyBorder="1" applyAlignment="1" applyProtection="1">
      <alignment vertical="center"/>
    </xf>
    <xf numFmtId="0" fontId="12" fillId="0" borderId="77" xfId="0" applyFont="1" applyFill="1" applyBorder="1" applyAlignment="1" applyProtection="1">
      <alignment vertical="center"/>
    </xf>
    <xf numFmtId="0" fontId="12" fillId="0" borderId="76" xfId="0" applyFont="1" applyFill="1" applyBorder="1" applyAlignment="1" applyProtection="1">
      <alignment vertical="center"/>
    </xf>
    <xf numFmtId="0" fontId="12" fillId="0" borderId="78" xfId="0" applyFont="1" applyFill="1" applyBorder="1" applyAlignment="1" applyProtection="1">
      <alignment vertical="center"/>
    </xf>
    <xf numFmtId="0" fontId="12" fillId="0" borderId="89" xfId="0" applyFont="1" applyBorder="1" applyAlignment="1" applyProtection="1">
      <alignment vertical="center"/>
    </xf>
    <xf numFmtId="0" fontId="12" fillId="0" borderId="53" xfId="0" applyFont="1" applyBorder="1" applyAlignment="1" applyProtection="1">
      <alignment vertical="center"/>
    </xf>
    <xf numFmtId="0" fontId="12" fillId="0" borderId="54" xfId="0" applyFont="1" applyBorder="1" applyAlignment="1" applyProtection="1">
      <alignment vertical="center"/>
    </xf>
    <xf numFmtId="0" fontId="12" fillId="0" borderId="55" xfId="0" applyFont="1" applyBorder="1" applyAlignment="1" applyProtection="1">
      <alignment vertical="center"/>
    </xf>
    <xf numFmtId="0" fontId="12" fillId="0" borderId="90" xfId="0" applyFont="1" applyBorder="1" applyAlignment="1" applyProtection="1">
      <alignment vertical="center"/>
    </xf>
    <xf numFmtId="0" fontId="12" fillId="0" borderId="48" xfId="0" applyFont="1" applyBorder="1" applyAlignment="1" applyProtection="1">
      <alignment vertical="center"/>
    </xf>
    <xf numFmtId="0" fontId="12" fillId="9" borderId="92" xfId="0" applyFont="1" applyFill="1" applyBorder="1" applyAlignment="1" applyProtection="1">
      <alignment horizontal="center" vertical="center"/>
    </xf>
    <xf numFmtId="0" fontId="12" fillId="9" borderId="93" xfId="0" applyFont="1" applyFill="1" applyBorder="1" applyAlignment="1" applyProtection="1">
      <alignment horizontal="center" vertical="center"/>
    </xf>
    <xf numFmtId="0" fontId="12" fillId="8" borderId="96" xfId="0" applyFont="1" applyFill="1" applyBorder="1" applyAlignment="1" applyProtection="1">
      <alignment horizontal="center" vertical="center"/>
    </xf>
    <xf numFmtId="0" fontId="12" fillId="0" borderId="92" xfId="0" applyFont="1" applyBorder="1" applyAlignment="1" applyProtection="1">
      <alignment horizontal="center" vertical="center"/>
    </xf>
    <xf numFmtId="0" fontId="12" fillId="0" borderId="93" xfId="0" applyFont="1" applyBorder="1" applyAlignment="1" applyProtection="1">
      <alignment horizontal="center" vertical="center"/>
    </xf>
    <xf numFmtId="0" fontId="12" fillId="0" borderId="96" xfId="0" applyFont="1" applyBorder="1" applyAlignment="1" applyProtection="1">
      <alignment horizontal="center" vertical="center"/>
    </xf>
    <xf numFmtId="0" fontId="18" fillId="2" borderId="27" xfId="0" applyFont="1" applyFill="1" applyBorder="1" applyAlignment="1" applyProtection="1">
      <alignment horizontal="center" vertical="center"/>
      <protection locked="0"/>
    </xf>
    <xf numFmtId="0" fontId="12" fillId="7" borderId="4" xfId="0" applyFont="1" applyFill="1" applyBorder="1" applyAlignment="1" applyProtection="1">
      <alignment horizontal="right" vertical="center"/>
    </xf>
    <xf numFmtId="0" fontId="18" fillId="7" borderId="28" xfId="0" applyFont="1" applyFill="1" applyBorder="1" applyAlignment="1" applyProtection="1">
      <alignment vertical="center"/>
    </xf>
    <xf numFmtId="0" fontId="18" fillId="10" borderId="1" xfId="0" applyFont="1" applyFill="1" applyBorder="1" applyAlignment="1" applyProtection="1">
      <alignment horizontal="center" vertical="center"/>
      <protection locked="0"/>
    </xf>
    <xf numFmtId="0" fontId="12" fillId="2" borderId="1" xfId="0" applyFont="1" applyFill="1" applyBorder="1" applyAlignment="1" applyProtection="1">
      <alignment vertical="center"/>
    </xf>
    <xf numFmtId="0" fontId="12" fillId="10" borderId="1" xfId="0" applyFont="1" applyFill="1" applyBorder="1" applyAlignment="1" applyProtection="1">
      <alignment vertical="center"/>
    </xf>
    <xf numFmtId="0" fontId="25" fillId="0" borderId="0" xfId="2" applyFont="1" applyAlignment="1">
      <alignment vertical="center"/>
    </xf>
    <xf numFmtId="0" fontId="13" fillId="2" borderId="0" xfId="0" applyFont="1" applyFill="1" applyAlignment="1">
      <alignment wrapText="1"/>
    </xf>
    <xf numFmtId="0" fontId="26" fillId="0" borderId="0" xfId="0" applyFont="1" applyFill="1" applyAlignment="1">
      <alignment vertical="top" wrapText="1"/>
    </xf>
    <xf numFmtId="0" fontId="27" fillId="0" borderId="0" xfId="0" applyFont="1" applyFill="1" applyAlignment="1">
      <alignment vertical="top"/>
    </xf>
    <xf numFmtId="0" fontId="28" fillId="0" borderId="0" xfId="0" applyFont="1" applyFill="1" applyAlignment="1">
      <alignment vertical="center" wrapText="1"/>
    </xf>
    <xf numFmtId="0" fontId="28" fillId="0" borderId="0" xfId="0" applyFont="1" applyFill="1" applyAlignment="1">
      <alignment vertical="center"/>
    </xf>
    <xf numFmtId="0" fontId="1" fillId="2" borderId="0" xfId="0" applyFont="1" applyFill="1" applyAlignment="1">
      <alignment vertical="center" wrapText="1"/>
    </xf>
    <xf numFmtId="0" fontId="1" fillId="2" borderId="0" xfId="0" applyFont="1" applyFill="1" applyBorder="1" applyAlignment="1">
      <alignment horizontal="left" vertical="top" wrapText="1"/>
    </xf>
    <xf numFmtId="0" fontId="1" fillId="2" borderId="0" xfId="0" applyFont="1" applyFill="1" applyAlignment="1">
      <alignment horizontal="center" vertical="center" shrinkToFit="1"/>
    </xf>
    <xf numFmtId="0" fontId="0" fillId="2" borderId="0" xfId="0" applyFont="1" applyFill="1" applyAlignment="1">
      <alignment vertical="center" wrapText="1"/>
    </xf>
    <xf numFmtId="0" fontId="3" fillId="6" borderId="88" xfId="0" applyNumberFormat="1" applyFont="1" applyFill="1" applyBorder="1" applyAlignment="1">
      <alignment horizontal="center" vertical="center" wrapText="1"/>
    </xf>
    <xf numFmtId="0" fontId="3" fillId="6" borderId="90" xfId="0" applyNumberFormat="1" applyFont="1" applyFill="1" applyBorder="1" applyAlignment="1">
      <alignment horizontal="center" vertical="center" wrapText="1"/>
    </xf>
    <xf numFmtId="0" fontId="0" fillId="0" borderId="88" xfId="0" applyFont="1" applyFill="1" applyBorder="1" applyAlignment="1">
      <alignment vertical="center" wrapText="1"/>
    </xf>
    <xf numFmtId="0" fontId="3" fillId="0" borderId="88" xfId="0" applyNumberFormat="1" applyFont="1" applyFill="1" applyBorder="1" applyAlignment="1">
      <alignment horizontal="center" vertical="center" wrapText="1" shrinkToFit="1"/>
    </xf>
    <xf numFmtId="0" fontId="0" fillId="0" borderId="89" xfId="0" applyFont="1" applyFill="1" applyBorder="1" applyAlignment="1">
      <alignment vertical="center" wrapText="1"/>
    </xf>
    <xf numFmtId="0" fontId="0" fillId="0" borderId="90" xfId="0" applyFont="1" applyFill="1" applyBorder="1" applyAlignment="1">
      <alignment vertical="center" wrapText="1"/>
    </xf>
    <xf numFmtId="0" fontId="3" fillId="0" borderId="90" xfId="0" applyNumberFormat="1" applyFont="1" applyFill="1" applyBorder="1" applyAlignment="1">
      <alignment horizontal="center" vertical="center" shrinkToFit="1"/>
    </xf>
    <xf numFmtId="0" fontId="0" fillId="6" borderId="88" xfId="0" applyFont="1" applyFill="1" applyBorder="1" applyAlignment="1">
      <alignment vertical="center" wrapText="1"/>
    </xf>
    <xf numFmtId="0" fontId="0" fillId="6" borderId="89" xfId="0" applyFont="1" applyFill="1" applyBorder="1" applyAlignment="1">
      <alignment vertical="center" wrapText="1"/>
    </xf>
    <xf numFmtId="0" fontId="0" fillId="6" borderId="90" xfId="0" applyFont="1" applyFill="1" applyBorder="1" applyAlignment="1">
      <alignment vertical="center" wrapText="1"/>
    </xf>
    <xf numFmtId="0" fontId="3" fillId="0" borderId="88" xfId="0" applyNumberFormat="1" applyFont="1" applyFill="1" applyBorder="1" applyAlignment="1">
      <alignment horizontal="center" vertical="center" shrinkToFit="1"/>
    </xf>
    <xf numFmtId="0" fontId="3" fillId="0" borderId="89" xfId="0" applyNumberFormat="1" applyFont="1" applyFill="1" applyBorder="1" applyAlignment="1">
      <alignment horizontal="center" vertical="center" shrinkToFit="1"/>
    </xf>
    <xf numFmtId="0" fontId="3" fillId="0" borderId="90" xfId="0" applyNumberFormat="1" applyFont="1" applyFill="1" applyBorder="1" applyAlignment="1">
      <alignment horizontal="center" vertical="center" shrinkToFit="1"/>
    </xf>
    <xf numFmtId="0" fontId="3" fillId="5" borderId="5" xfId="0" applyFont="1" applyFill="1" applyBorder="1" applyAlignment="1">
      <alignment horizontal="center" vertical="center" wrapText="1"/>
    </xf>
    <xf numFmtId="0" fontId="3" fillId="2" borderId="4" xfId="0" applyFont="1" applyFill="1" applyBorder="1" applyAlignment="1">
      <alignment horizontal="left" vertical="center" indent="1"/>
    </xf>
    <xf numFmtId="49" fontId="3" fillId="2" borderId="13" xfId="0" applyNumberFormat="1" applyFont="1" applyFill="1" applyBorder="1" applyAlignment="1" applyProtection="1">
      <alignment horizontal="left" vertical="center" indent="1"/>
      <protection locked="0"/>
    </xf>
    <xf numFmtId="0" fontId="3" fillId="5" borderId="1" xfId="0" applyFont="1" applyFill="1" applyBorder="1" applyAlignment="1">
      <alignment horizontal="left" vertical="center" wrapText="1" indent="1"/>
    </xf>
    <xf numFmtId="0" fontId="12" fillId="7" borderId="0" xfId="0" applyFont="1" applyFill="1" applyAlignment="1">
      <alignment vertical="center"/>
    </xf>
    <xf numFmtId="0" fontId="12" fillId="7" borderId="0" xfId="0" applyFont="1" applyFill="1" applyAlignment="1">
      <alignment horizontal="left" vertical="center" indent="2"/>
    </xf>
    <xf numFmtId="0" fontId="12" fillId="5" borderId="4" xfId="0" applyFont="1" applyFill="1" applyBorder="1" applyAlignment="1">
      <alignment vertical="center"/>
    </xf>
    <xf numFmtId="0" fontId="12" fillId="5" borderId="27" xfId="0" applyFont="1" applyFill="1" applyBorder="1" applyAlignment="1">
      <alignment vertical="center"/>
    </xf>
    <xf numFmtId="0" fontId="12" fillId="0" borderId="1" xfId="0" applyFont="1" applyBorder="1" applyAlignment="1">
      <alignment vertical="center"/>
    </xf>
    <xf numFmtId="0" fontId="12" fillId="7" borderId="0" xfId="0" applyFont="1" applyFill="1" applyAlignment="1">
      <alignment horizontal="left" vertical="top" indent="2"/>
    </xf>
    <xf numFmtId="0" fontId="4" fillId="2" borderId="0" xfId="2" applyFont="1" applyFill="1" applyBorder="1" applyAlignment="1" applyProtection="1">
      <alignment vertical="center"/>
    </xf>
    <xf numFmtId="0" fontId="5" fillId="2" borderId="0" xfId="2" applyFont="1" applyFill="1" applyBorder="1" applyAlignment="1" applyProtection="1">
      <alignment horizontal="center" vertical="center"/>
    </xf>
    <xf numFmtId="0" fontId="6" fillId="2" borderId="0" xfId="2" applyFont="1" applyFill="1" applyAlignment="1" applyProtection="1">
      <alignment horizontal="center" vertical="center"/>
    </xf>
    <xf numFmtId="0" fontId="3" fillId="2" borderId="0" xfId="2" applyFont="1" applyFill="1" applyProtection="1">
      <alignment vertical="center"/>
    </xf>
    <xf numFmtId="0" fontId="3" fillId="2" borderId="0" xfId="2" applyFont="1" applyFill="1" applyBorder="1" applyAlignment="1" applyProtection="1">
      <alignment vertical="center"/>
    </xf>
    <xf numFmtId="0" fontId="6" fillId="2" borderId="0" xfId="2" applyFont="1" applyFill="1" applyAlignment="1">
      <alignment horizontal="center" vertical="center"/>
    </xf>
    <xf numFmtId="0" fontId="3" fillId="2" borderId="0" xfId="2" applyFont="1" applyFill="1" applyBorder="1" applyAlignment="1">
      <alignment vertical="center"/>
    </xf>
    <xf numFmtId="0" fontId="3" fillId="2" borderId="0" xfId="2" applyFont="1" applyFill="1" applyAlignment="1">
      <alignment vertical="center"/>
    </xf>
    <xf numFmtId="0" fontId="1" fillId="2" borderId="0" xfId="2" applyFont="1" applyFill="1" applyAlignment="1">
      <alignment vertical="center"/>
    </xf>
    <xf numFmtId="0" fontId="4" fillId="2" borderId="0" xfId="2" applyFont="1" applyFill="1" applyBorder="1" applyAlignment="1">
      <alignment vertical="center"/>
    </xf>
    <xf numFmtId="0" fontId="3" fillId="2" borderId="29" xfId="2" applyFont="1" applyFill="1" applyBorder="1" applyAlignment="1">
      <alignment vertical="center"/>
    </xf>
    <xf numFmtId="0" fontId="3" fillId="2" borderId="30" xfId="2" applyFont="1" applyFill="1" applyBorder="1" applyAlignment="1">
      <alignment vertical="center"/>
    </xf>
    <xf numFmtId="0" fontId="3" fillId="2" borderId="19" xfId="2" applyFont="1" applyFill="1" applyBorder="1" applyAlignment="1">
      <alignment vertical="center"/>
    </xf>
    <xf numFmtId="0" fontId="3" fillId="2" borderId="20" xfId="2" applyFont="1" applyFill="1" applyBorder="1" applyAlignment="1">
      <alignment vertical="center"/>
    </xf>
    <xf numFmtId="0" fontId="3" fillId="2" borderId="7" xfId="2" applyFont="1" applyFill="1" applyBorder="1" applyAlignment="1">
      <alignment vertical="center"/>
    </xf>
    <xf numFmtId="0" fontId="3" fillId="2" borderId="31" xfId="2" applyFont="1" applyFill="1" applyBorder="1" applyAlignment="1">
      <alignment vertical="center"/>
    </xf>
    <xf numFmtId="0" fontId="3" fillId="2" borderId="0" xfId="2" applyNumberFormat="1" applyFont="1" applyFill="1">
      <alignment vertical="center"/>
    </xf>
    <xf numFmtId="0" fontId="11" fillId="2" borderId="0" xfId="2" applyFont="1" applyFill="1" applyAlignment="1">
      <alignment vertical="center"/>
    </xf>
    <xf numFmtId="0" fontId="3" fillId="2" borderId="0" xfId="2" applyFont="1" applyFill="1">
      <alignment vertical="center"/>
    </xf>
    <xf numFmtId="0" fontId="3" fillId="2" borderId="4" xfId="2" applyFont="1" applyFill="1" applyBorder="1" applyAlignment="1">
      <alignment vertical="center"/>
    </xf>
    <xf numFmtId="0" fontId="3" fillId="2" borderId="27" xfId="2" applyFont="1" applyFill="1" applyBorder="1" applyAlignment="1">
      <alignment vertical="center"/>
    </xf>
    <xf numFmtId="0" fontId="3" fillId="2" borderId="28" xfId="2" applyFont="1" applyFill="1" applyBorder="1" applyAlignment="1">
      <alignment vertical="center"/>
    </xf>
    <xf numFmtId="0" fontId="30" fillId="0" borderId="0" xfId="0" applyFont="1" applyFill="1" applyAlignment="1">
      <alignment vertical="center" wrapText="1"/>
    </xf>
    <xf numFmtId="0" fontId="12" fillId="11" borderId="1" xfId="0" applyFont="1" applyFill="1" applyBorder="1" applyAlignment="1" applyProtection="1">
      <alignment vertical="center"/>
    </xf>
    <xf numFmtId="0" fontId="12" fillId="0" borderId="1" xfId="0" applyFont="1" applyBorder="1" applyAlignment="1" applyProtection="1">
      <alignment horizontal="center" vertical="center"/>
    </xf>
    <xf numFmtId="0" fontId="12" fillId="0" borderId="4" xfId="0" applyFont="1" applyBorder="1" applyAlignment="1" applyProtection="1">
      <alignment horizontal="left" vertical="center"/>
    </xf>
    <xf numFmtId="0" fontId="12" fillId="0" borderId="97" xfId="0" applyFont="1" applyBorder="1" applyAlignment="1" applyProtection="1">
      <alignment horizontal="center" vertical="center"/>
    </xf>
    <xf numFmtId="0" fontId="23" fillId="7" borderId="0" xfId="0" applyFont="1" applyFill="1" applyAlignment="1" applyProtection="1">
      <alignment vertical="center"/>
    </xf>
    <xf numFmtId="0" fontId="24" fillId="0" borderId="0" xfId="0" applyFont="1"/>
    <xf numFmtId="0" fontId="24" fillId="0" borderId="0" xfId="0" applyFont="1" applyAlignment="1">
      <alignment vertical="top"/>
    </xf>
    <xf numFmtId="0" fontId="29" fillId="0" borderId="0" xfId="0" applyFont="1" applyAlignment="1">
      <alignment horizontal="center"/>
    </xf>
    <xf numFmtId="0" fontId="12" fillId="0" borderId="27" xfId="0" applyFont="1" applyBorder="1" applyAlignment="1" applyProtection="1">
      <alignment vertical="center"/>
    </xf>
    <xf numFmtId="0" fontId="12" fillId="5" borderId="98" xfId="0" applyFont="1" applyFill="1" applyBorder="1" applyAlignment="1" applyProtection="1">
      <alignment horizontal="center" vertical="center"/>
    </xf>
    <xf numFmtId="0" fontId="12" fillId="0" borderId="99" xfId="0" applyFont="1" applyBorder="1" applyAlignment="1" applyProtection="1">
      <alignment horizontal="center" vertical="center"/>
    </xf>
    <xf numFmtId="0" fontId="12" fillId="0" borderId="100" xfId="0" applyFont="1" applyBorder="1" applyAlignment="1" applyProtection="1">
      <alignment horizontal="center" vertical="center"/>
    </xf>
    <xf numFmtId="0" fontId="12" fillId="5" borderId="101" xfId="0" applyFont="1" applyFill="1" applyBorder="1" applyAlignment="1" applyProtection="1">
      <alignment horizontal="center" vertical="center"/>
    </xf>
    <xf numFmtId="0" fontId="12" fillId="5" borderId="63" xfId="0" applyFont="1" applyFill="1" applyBorder="1" applyAlignment="1" applyProtection="1">
      <alignment horizontal="center" vertical="center"/>
    </xf>
    <xf numFmtId="3" fontId="12" fillId="0" borderId="102" xfId="0" quotePrefix="1" applyNumberFormat="1" applyFont="1" applyBorder="1" applyAlignment="1" applyProtection="1">
      <alignment horizontal="center" vertical="center"/>
    </xf>
    <xf numFmtId="0" fontId="12" fillId="0" borderId="103" xfId="0" applyFont="1" applyBorder="1" applyAlignment="1" applyProtection="1">
      <alignment horizontal="center" vertical="center"/>
    </xf>
    <xf numFmtId="3" fontId="12" fillId="0" borderId="26" xfId="0" quotePrefix="1" applyNumberFormat="1" applyFont="1" applyBorder="1" applyAlignment="1" applyProtection="1">
      <alignment horizontal="left" vertical="center"/>
    </xf>
    <xf numFmtId="0" fontId="12" fillId="0" borderId="104" xfId="0" applyFont="1" applyBorder="1" applyAlignment="1" applyProtection="1">
      <alignment horizontal="center" vertical="center"/>
    </xf>
    <xf numFmtId="0" fontId="12" fillId="5" borderId="105" xfId="0" applyFont="1" applyFill="1" applyBorder="1" applyAlignment="1" applyProtection="1">
      <alignment horizontal="center" vertical="center"/>
    </xf>
    <xf numFmtId="0" fontId="12" fillId="0" borderId="109" xfId="0" applyFont="1" applyBorder="1" applyAlignment="1" applyProtection="1">
      <alignment horizontal="center" vertical="center"/>
    </xf>
    <xf numFmtId="0" fontId="12" fillId="0" borderId="13" xfId="0" applyFont="1" applyBorder="1" applyAlignment="1" applyProtection="1">
      <alignment horizontal="left" vertical="center"/>
    </xf>
    <xf numFmtId="0" fontId="12" fillId="0" borderId="64" xfId="0" applyFont="1" applyBorder="1" applyAlignment="1" applyProtection="1">
      <alignment vertical="center"/>
    </xf>
    <xf numFmtId="0" fontId="12" fillId="0" borderId="65" xfId="0" applyFont="1" applyBorder="1" applyAlignment="1" applyProtection="1">
      <alignment vertical="center"/>
    </xf>
    <xf numFmtId="0" fontId="12" fillId="5" borderId="61" xfId="0" applyFont="1" applyFill="1" applyBorder="1" applyAlignment="1" applyProtection="1">
      <alignment vertical="center"/>
    </xf>
    <xf numFmtId="0" fontId="12" fillId="5" borderId="106" xfId="0" applyFont="1" applyFill="1" applyBorder="1" applyAlignment="1" applyProtection="1">
      <alignment vertical="center"/>
    </xf>
    <xf numFmtId="0" fontId="12" fillId="5" borderId="110" xfId="0" applyFont="1" applyFill="1" applyBorder="1" applyAlignment="1" applyProtection="1">
      <alignment horizontal="center" vertical="center"/>
    </xf>
    <xf numFmtId="0" fontId="12" fillId="0" borderId="56" xfId="0" applyFont="1" applyBorder="1" applyAlignment="1" applyProtection="1">
      <alignment vertical="center"/>
    </xf>
    <xf numFmtId="0" fontId="12" fillId="0" borderId="4" xfId="0" applyFont="1" applyBorder="1" applyAlignment="1" applyProtection="1">
      <alignment horizontal="center" vertical="center"/>
    </xf>
    <xf numFmtId="0" fontId="12" fillId="5" borderId="60" xfId="0" applyFont="1" applyFill="1" applyBorder="1" applyAlignment="1" applyProtection="1">
      <alignment horizontal="center" vertical="center"/>
    </xf>
    <xf numFmtId="0" fontId="12" fillId="5" borderId="107" xfId="0" applyFont="1" applyFill="1" applyBorder="1" applyAlignment="1" applyProtection="1">
      <alignment horizontal="center" vertical="center" shrinkToFit="1"/>
    </xf>
    <xf numFmtId="0" fontId="12" fillId="5" borderId="108" xfId="0" applyFont="1" applyFill="1" applyBorder="1" applyAlignment="1" applyProtection="1">
      <alignment horizontal="center" vertical="center" shrinkToFit="1"/>
    </xf>
    <xf numFmtId="3" fontId="12" fillId="0" borderId="1" xfId="0" quotePrefix="1" applyNumberFormat="1" applyFont="1" applyBorder="1" applyAlignment="1" applyProtection="1">
      <alignment horizontal="center" vertical="center"/>
    </xf>
    <xf numFmtId="0" fontId="31" fillId="0" borderId="0" xfId="0" applyFont="1" applyAlignment="1">
      <alignment vertical="center"/>
    </xf>
    <xf numFmtId="0" fontId="3" fillId="5" borderId="6" xfId="0" applyFont="1" applyFill="1" applyBorder="1" applyAlignment="1">
      <alignment horizontal="center" vertical="center" wrapText="1"/>
    </xf>
    <xf numFmtId="0" fontId="32" fillId="0" borderId="0" xfId="0" applyFont="1"/>
    <xf numFmtId="0" fontId="1" fillId="2" borderId="27" xfId="0" applyFont="1" applyFill="1" applyBorder="1" applyAlignment="1">
      <alignment vertical="center" wrapText="1"/>
    </xf>
    <xf numFmtId="0" fontId="1" fillId="2" borderId="27" xfId="0" applyFont="1" applyFill="1" applyBorder="1" applyAlignment="1">
      <alignment horizontal="center" vertical="center" shrinkToFit="1"/>
    </xf>
    <xf numFmtId="0" fontId="1" fillId="2" borderId="56" xfId="0" applyFont="1" applyFill="1" applyBorder="1" applyAlignment="1">
      <alignment horizontal="center" vertical="center" shrinkToFit="1"/>
    </xf>
    <xf numFmtId="0" fontId="3" fillId="2" borderId="27" xfId="0" applyFont="1" applyFill="1" applyBorder="1" applyAlignment="1" applyProtection="1">
      <alignment horizontal="left" vertical="center" indent="1"/>
    </xf>
    <xf numFmtId="0" fontId="3" fillId="0" borderId="13" xfId="0" applyFont="1" applyFill="1" applyBorder="1" applyAlignment="1" applyProtection="1">
      <alignment horizontal="left" vertical="center" indent="1"/>
    </xf>
    <xf numFmtId="0" fontId="3" fillId="5" borderId="6" xfId="0" applyFont="1" applyFill="1" applyBorder="1" applyAlignment="1" applyProtection="1">
      <alignment horizontal="center" vertical="center"/>
    </xf>
    <xf numFmtId="0" fontId="3" fillId="5" borderId="10" xfId="0" applyFont="1" applyFill="1" applyBorder="1" applyAlignment="1" applyProtection="1">
      <alignment horizontal="left" vertical="center" wrapText="1" indent="1"/>
    </xf>
    <xf numFmtId="0" fontId="31" fillId="0" borderId="0" xfId="0" applyFont="1" applyFill="1" applyAlignment="1">
      <alignment vertical="center"/>
    </xf>
    <xf numFmtId="0" fontId="33" fillId="7" borderId="0" xfId="0" applyFont="1" applyFill="1" applyAlignment="1" applyProtection="1"/>
    <xf numFmtId="0" fontId="34" fillId="7" borderId="0" xfId="0" applyFont="1" applyFill="1" applyAlignment="1" applyProtection="1"/>
    <xf numFmtId="0" fontId="34" fillId="7" borderId="0" xfId="0" applyFont="1" applyFill="1" applyAlignment="1" applyProtection="1">
      <alignment vertical="center"/>
    </xf>
    <xf numFmtId="0" fontId="33" fillId="7" borderId="0" xfId="0" applyFont="1" applyFill="1" applyAlignment="1" applyProtection="1">
      <alignment vertical="top"/>
    </xf>
    <xf numFmtId="0" fontId="32" fillId="0" borderId="0" xfId="0" applyFont="1" applyAlignment="1">
      <alignment vertical="top"/>
    </xf>
    <xf numFmtId="0" fontId="0" fillId="6" borderId="88" xfId="0" applyFont="1" applyFill="1" applyBorder="1" applyAlignment="1">
      <alignment horizontal="left" vertical="center" wrapText="1"/>
    </xf>
    <xf numFmtId="0" fontId="0" fillId="6" borderId="90" xfId="0" applyFont="1" applyFill="1" applyBorder="1" applyAlignment="1">
      <alignment horizontal="left" vertical="center" wrapText="1"/>
    </xf>
    <xf numFmtId="0" fontId="36" fillId="0" borderId="0" xfId="0" applyFont="1"/>
    <xf numFmtId="0" fontId="3" fillId="0" borderId="90" xfId="0" applyNumberFormat="1" applyFont="1" applyFill="1" applyBorder="1" applyAlignment="1">
      <alignment horizontal="center" vertical="center" shrinkToFit="1"/>
    </xf>
    <xf numFmtId="176" fontId="7" fillId="3" borderId="26" xfId="0" applyNumberFormat="1" applyFont="1" applyFill="1" applyBorder="1" applyAlignment="1" applyProtection="1">
      <alignment horizontal="center" vertical="center" shrinkToFit="1"/>
      <protection locked="0"/>
    </xf>
    <xf numFmtId="0" fontId="31" fillId="0" borderId="0" xfId="0" applyFont="1" applyAlignment="1" applyProtection="1">
      <alignment vertical="center"/>
    </xf>
    <xf numFmtId="176" fontId="7" fillId="3" borderId="120" xfId="0" applyNumberFormat="1" applyFont="1" applyFill="1" applyBorder="1" applyAlignment="1" applyProtection="1">
      <alignment horizontal="center" vertical="center" shrinkToFit="1"/>
      <protection locked="0"/>
    </xf>
    <xf numFmtId="177" fontId="7" fillId="0" borderId="121" xfId="0" applyNumberFormat="1" applyFont="1" applyFill="1" applyBorder="1" applyAlignment="1">
      <alignment horizontal="center" vertical="center" shrinkToFit="1"/>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left"/>
    </xf>
    <xf numFmtId="0" fontId="8" fillId="0" borderId="123" xfId="0" applyFont="1" applyBorder="1" applyAlignment="1" applyProtection="1">
      <alignment horizontal="center" vertical="center"/>
      <protection locked="0"/>
    </xf>
    <xf numFmtId="0" fontId="8" fillId="0" borderId="12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26" xfId="0" applyFont="1" applyBorder="1" applyAlignment="1" applyProtection="1">
      <alignment horizontal="center" vertical="center"/>
      <protection locked="0"/>
    </xf>
    <xf numFmtId="0" fontId="8" fillId="0" borderId="130" xfId="0" applyFont="1" applyBorder="1" applyAlignment="1" applyProtection="1">
      <alignment horizontal="center" vertical="center"/>
      <protection locked="0"/>
    </xf>
    <xf numFmtId="0" fontId="8" fillId="0" borderId="131" xfId="0" applyFont="1" applyBorder="1" applyAlignment="1" applyProtection="1">
      <alignment horizontal="left" vertical="center"/>
      <protection locked="0"/>
    </xf>
    <xf numFmtId="0" fontId="8" fillId="0" borderId="0" xfId="0" applyFont="1" applyBorder="1" applyAlignment="1" applyProtection="1">
      <alignment horizontal="center" vertical="center"/>
    </xf>
    <xf numFmtId="0" fontId="3" fillId="0" borderId="42" xfId="0" applyFont="1" applyFill="1" applyBorder="1" applyAlignment="1">
      <alignment horizontal="center" vertical="center" shrinkToFit="1"/>
    </xf>
    <xf numFmtId="0" fontId="42" fillId="6" borderId="88" xfId="0" applyFont="1" applyFill="1" applyBorder="1" applyAlignment="1" applyProtection="1">
      <alignment horizontal="center" vertical="center"/>
    </xf>
    <xf numFmtId="0" fontId="42" fillId="6" borderId="89" xfId="0" applyFont="1" applyFill="1" applyBorder="1" applyAlignment="1" applyProtection="1">
      <alignment horizontal="center" vertical="center"/>
    </xf>
    <xf numFmtId="0" fontId="42" fillId="6" borderId="90" xfId="0" applyFont="1" applyFill="1" applyBorder="1" applyAlignment="1" applyProtection="1">
      <alignment horizontal="center" vertical="center"/>
    </xf>
    <xf numFmtId="0" fontId="12" fillId="11" borderId="4" xfId="0" applyFont="1" applyFill="1" applyBorder="1" applyAlignment="1" applyProtection="1">
      <alignment horizontal="left" vertical="center" indent="1"/>
    </xf>
    <xf numFmtId="0" fontId="12" fillId="11" borderId="27" xfId="0" applyFont="1" applyFill="1" applyBorder="1" applyAlignment="1" applyProtection="1">
      <alignment horizontal="left" vertical="center" indent="1"/>
    </xf>
    <xf numFmtId="0" fontId="12" fillId="11" borderId="28" xfId="0" applyFont="1" applyFill="1" applyBorder="1" applyAlignment="1" applyProtection="1">
      <alignment horizontal="left" vertical="center" indent="1"/>
    </xf>
    <xf numFmtId="0" fontId="18" fillId="7" borderId="29" xfId="0" applyFont="1" applyFill="1" applyBorder="1" applyAlignment="1" applyProtection="1">
      <alignment horizontal="center" vertical="center" shrinkToFit="1"/>
    </xf>
    <xf numFmtId="0" fontId="18" fillId="7" borderId="30" xfId="0" applyFont="1" applyFill="1" applyBorder="1" applyAlignment="1" applyProtection="1">
      <alignment horizontal="center" vertical="center" shrinkToFit="1"/>
    </xf>
    <xf numFmtId="0" fontId="18" fillId="7" borderId="7" xfId="0" applyFont="1" applyFill="1" applyBorder="1" applyAlignment="1" applyProtection="1">
      <alignment horizontal="center" vertical="center" shrinkToFit="1"/>
    </xf>
    <xf numFmtId="0" fontId="18" fillId="7" borderId="31" xfId="0" applyFont="1" applyFill="1" applyBorder="1" applyAlignment="1" applyProtection="1">
      <alignment horizontal="center" vertical="center" shrinkToFit="1"/>
    </xf>
    <xf numFmtId="0" fontId="18" fillId="10" borderId="4" xfId="0" applyFont="1" applyFill="1" applyBorder="1" applyAlignment="1" applyProtection="1">
      <alignment horizontal="center" vertical="center"/>
      <protection locked="0"/>
    </xf>
    <xf numFmtId="0" fontId="18" fillId="10" borderId="27" xfId="0" applyFont="1" applyFill="1" applyBorder="1" applyAlignment="1" applyProtection="1">
      <alignment horizontal="center" vertical="center"/>
      <protection locked="0"/>
    </xf>
    <xf numFmtId="0" fontId="18" fillId="10" borderId="28"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xf>
    <xf numFmtId="0" fontId="18" fillId="2" borderId="1" xfId="0" applyFont="1" applyFill="1" applyBorder="1" applyAlignment="1" applyProtection="1">
      <alignment horizontal="left" vertical="center" indent="1"/>
      <protection locked="0"/>
    </xf>
    <xf numFmtId="178" fontId="12" fillId="11" borderId="4" xfId="0" applyNumberFormat="1" applyFont="1" applyFill="1" applyBorder="1" applyAlignment="1" applyProtection="1">
      <alignment horizontal="center" vertical="center"/>
    </xf>
    <xf numFmtId="178" fontId="12" fillId="11" borderId="28" xfId="0" applyNumberFormat="1" applyFont="1" applyFill="1" applyBorder="1" applyAlignment="1" applyProtection="1">
      <alignment horizontal="center" vertical="center"/>
    </xf>
    <xf numFmtId="0" fontId="18" fillId="2" borderId="29"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18" fillId="2" borderId="31" xfId="0" applyFont="1" applyFill="1" applyBorder="1" applyAlignment="1" applyProtection="1">
      <alignment horizontal="left" vertical="center" wrapText="1"/>
      <protection locked="0"/>
    </xf>
    <xf numFmtId="0" fontId="18" fillId="7" borderId="4" xfId="0" applyFont="1" applyFill="1" applyBorder="1" applyAlignment="1" applyProtection="1">
      <alignment horizontal="center" vertical="center" shrinkToFit="1"/>
    </xf>
    <xf numFmtId="0" fontId="18" fillId="7" borderId="28" xfId="0" applyFont="1" applyFill="1" applyBorder="1" applyAlignment="1" applyProtection="1">
      <alignment horizontal="center" vertical="center" shrinkToFit="1"/>
    </xf>
    <xf numFmtId="0" fontId="18" fillId="7" borderId="4" xfId="0" applyFont="1" applyFill="1" applyBorder="1" applyAlignment="1" applyProtection="1">
      <alignment horizontal="center" vertical="center"/>
    </xf>
    <xf numFmtId="0" fontId="18" fillId="7" borderId="28" xfId="0" applyFont="1" applyFill="1" applyBorder="1" applyAlignment="1" applyProtection="1">
      <alignment horizontal="center" vertical="center"/>
    </xf>
    <xf numFmtId="0" fontId="18" fillId="7" borderId="29" xfId="0" applyFont="1" applyFill="1" applyBorder="1" applyAlignment="1" applyProtection="1">
      <alignment horizontal="center" vertical="center"/>
    </xf>
    <xf numFmtId="0" fontId="18" fillId="7" borderId="30" xfId="0" applyFont="1" applyFill="1" applyBorder="1" applyAlignment="1" applyProtection="1">
      <alignment horizontal="center" vertical="center"/>
    </xf>
    <xf numFmtId="0" fontId="18" fillId="7" borderId="7" xfId="0" applyFont="1" applyFill="1" applyBorder="1" applyAlignment="1" applyProtection="1">
      <alignment horizontal="center" vertical="center"/>
    </xf>
    <xf numFmtId="0" fontId="18" fillId="7" borderId="31" xfId="0" applyFont="1" applyFill="1" applyBorder="1" applyAlignment="1" applyProtection="1">
      <alignment horizontal="center" vertical="center"/>
    </xf>
    <xf numFmtId="0" fontId="12" fillId="0" borderId="94" xfId="0" applyFont="1" applyBorder="1" applyAlignment="1" applyProtection="1">
      <alignment horizontal="center" vertical="center"/>
    </xf>
    <xf numFmtId="0" fontId="12" fillId="0" borderId="95" xfId="0" applyFont="1" applyBorder="1" applyAlignment="1" applyProtection="1">
      <alignment horizontal="center" vertical="center"/>
    </xf>
    <xf numFmtId="0" fontId="12" fillId="8" borderId="94" xfId="0" applyFont="1" applyFill="1" applyBorder="1" applyAlignment="1" applyProtection="1">
      <alignment horizontal="center" vertical="center"/>
    </xf>
    <xf numFmtId="0" fontId="12" fillId="8" borderId="95" xfId="0" applyFont="1" applyFill="1" applyBorder="1" applyAlignment="1" applyProtection="1">
      <alignment horizontal="center" vertical="center"/>
    </xf>
    <xf numFmtId="0" fontId="12" fillId="2" borderId="87" xfId="0" applyFont="1" applyFill="1" applyBorder="1" applyAlignment="1" applyProtection="1">
      <alignment horizontal="left" vertical="center"/>
    </xf>
    <xf numFmtId="0" fontId="12" fillId="2" borderId="27"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11" borderId="4" xfId="0" applyFont="1" applyFill="1" applyBorder="1" applyAlignment="1" applyProtection="1">
      <alignment horizontal="left" vertical="center" indent="1" shrinkToFit="1"/>
    </xf>
    <xf numFmtId="0" fontId="12" fillId="11" borderId="27" xfId="0" applyFont="1" applyFill="1" applyBorder="1" applyAlignment="1" applyProtection="1">
      <alignment horizontal="left" vertical="center" indent="1" shrinkToFit="1"/>
    </xf>
    <xf numFmtId="0" fontId="12" fillId="11" borderId="28" xfId="0" applyFont="1" applyFill="1" applyBorder="1" applyAlignment="1" applyProtection="1">
      <alignment horizontal="left" vertical="center" indent="1" shrinkToFit="1"/>
    </xf>
    <xf numFmtId="0" fontId="12" fillId="11" borderId="29" xfId="0" applyFont="1" applyFill="1" applyBorder="1" applyAlignment="1" applyProtection="1">
      <alignment horizontal="left" vertical="center" indent="1"/>
    </xf>
    <xf numFmtId="0" fontId="12" fillId="11" borderId="30" xfId="0" applyFont="1" applyFill="1" applyBorder="1" applyAlignment="1" applyProtection="1">
      <alignment horizontal="left" vertical="center" indent="1"/>
    </xf>
    <xf numFmtId="0" fontId="12" fillId="2" borderId="8" xfId="0" applyFont="1" applyFill="1" applyBorder="1" applyAlignment="1">
      <alignment horizontal="left" indent="1" shrinkToFit="1"/>
    </xf>
    <xf numFmtId="0" fontId="7" fillId="6" borderId="29" xfId="0" applyFont="1" applyFill="1" applyBorder="1" applyAlignment="1">
      <alignment vertical="center" shrinkToFit="1"/>
    </xf>
    <xf numFmtId="0" fontId="7" fillId="6" borderId="21" xfId="0" applyFont="1" applyFill="1" applyBorder="1" applyAlignment="1">
      <alignment vertical="center" shrinkToFit="1"/>
    </xf>
    <xf numFmtId="0" fontId="7" fillId="6" borderId="30" xfId="0" applyFont="1" applyFill="1" applyBorder="1" applyAlignment="1">
      <alignment vertical="center" shrinkToFit="1"/>
    </xf>
    <xf numFmtId="0" fontId="7" fillId="6" borderId="7" xfId="0" applyFont="1" applyFill="1" applyBorder="1" applyAlignment="1">
      <alignment vertical="center" shrinkToFit="1"/>
    </xf>
    <xf numFmtId="0" fontId="7" fillId="6" borderId="8" xfId="0" applyFont="1" applyFill="1" applyBorder="1" applyAlignment="1">
      <alignment vertical="center" shrinkToFit="1"/>
    </xf>
    <xf numFmtId="0" fontId="7" fillId="6" borderId="31" xfId="0" applyFont="1" applyFill="1" applyBorder="1" applyAlignment="1">
      <alignment vertical="center" shrinkToFit="1"/>
    </xf>
    <xf numFmtId="0" fontId="12" fillId="11" borderId="29" xfId="0" applyFont="1" applyFill="1" applyBorder="1" applyAlignment="1" applyProtection="1">
      <alignment horizontal="center" vertical="center"/>
      <protection locked="0"/>
    </xf>
    <xf numFmtId="0" fontId="12" fillId="11" borderId="30" xfId="0" applyFont="1" applyFill="1" applyBorder="1" applyAlignment="1" applyProtection="1">
      <alignment horizontal="center" vertical="center"/>
      <protection locked="0"/>
    </xf>
    <xf numFmtId="0" fontId="12" fillId="11" borderId="7" xfId="0" applyFont="1" applyFill="1" applyBorder="1" applyAlignment="1" applyProtection="1">
      <alignment horizontal="center" vertical="center"/>
      <protection locked="0"/>
    </xf>
    <xf numFmtId="0" fontId="12" fillId="11" borderId="31" xfId="0" applyFont="1" applyFill="1" applyBorder="1" applyAlignment="1" applyProtection="1">
      <alignment horizontal="center" vertical="center"/>
      <protection locked="0"/>
    </xf>
    <xf numFmtId="0" fontId="12" fillId="2" borderId="27" xfId="0" applyFont="1" applyFill="1" applyBorder="1" applyAlignment="1">
      <alignment horizontal="distributed" indent="1"/>
    </xf>
    <xf numFmtId="49" fontId="12" fillId="11" borderId="27" xfId="0" applyNumberFormat="1" applyFont="1" applyFill="1" applyBorder="1" applyAlignment="1" applyProtection="1">
      <alignment horizontal="left" indent="1"/>
      <protection locked="0"/>
    </xf>
    <xf numFmtId="0" fontId="12" fillId="2" borderId="8" xfId="0" applyFont="1" applyFill="1" applyBorder="1" applyAlignment="1">
      <alignment horizontal="distributed" indent="1"/>
    </xf>
    <xf numFmtId="0" fontId="32" fillId="0" borderId="0" xfId="0" applyFont="1" applyAlignment="1">
      <alignment horizontal="center" vertical="center" textRotation="255"/>
    </xf>
    <xf numFmtId="0" fontId="13" fillId="2" borderId="0" xfId="0" applyNumberFormat="1" applyFont="1" applyFill="1" applyAlignment="1">
      <alignment horizontal="left" vertical="top" wrapText="1"/>
    </xf>
    <xf numFmtId="0" fontId="12" fillId="2" borderId="8" xfId="0" applyFont="1" applyFill="1" applyBorder="1" applyAlignment="1">
      <alignment horizontal="left" indent="1"/>
    </xf>
    <xf numFmtId="0" fontId="13" fillId="2"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2" fillId="11" borderId="2" xfId="0" applyFont="1" applyFill="1" applyBorder="1" applyAlignment="1" applyProtection="1">
      <alignment horizontal="center" vertical="center"/>
      <protection locked="0"/>
    </xf>
    <xf numFmtId="0" fontId="12" fillId="11" borderId="3" xfId="0" applyFont="1" applyFill="1" applyBorder="1" applyAlignment="1" applyProtection="1">
      <alignment horizontal="center" vertical="center"/>
      <protection locked="0"/>
    </xf>
    <xf numFmtId="0" fontId="7" fillId="0" borderId="29" xfId="0" applyFont="1" applyBorder="1" applyAlignment="1">
      <alignment vertical="center" shrinkToFit="1"/>
    </xf>
    <xf numFmtId="0" fontId="7" fillId="0" borderId="21" xfId="0" applyFont="1" applyBorder="1" applyAlignment="1">
      <alignment vertical="center" shrinkToFit="1"/>
    </xf>
    <xf numFmtId="0" fontId="7" fillId="0" borderId="30"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1" xfId="0" applyFont="1" applyBorder="1" applyAlignment="1">
      <alignment vertical="center" shrinkToFit="1"/>
    </xf>
    <xf numFmtId="0" fontId="13" fillId="0" borderId="0" xfId="0" applyFont="1" applyAlignment="1">
      <alignment horizontal="center"/>
    </xf>
    <xf numFmtId="0" fontId="15" fillId="0" borderId="1" xfId="0" applyFont="1" applyBorder="1" applyAlignment="1">
      <alignment horizontal="center" vertical="center"/>
    </xf>
    <xf numFmtId="0" fontId="39" fillId="0" borderId="0" xfId="0" applyFont="1" applyAlignment="1">
      <alignment horizontal="left" vertical="top" wrapText="1"/>
    </xf>
    <xf numFmtId="0" fontId="23" fillId="0" borderId="0" xfId="0" applyFont="1" applyAlignment="1">
      <alignment horizontal="left" vertical="top" wrapText="1"/>
    </xf>
    <xf numFmtId="0" fontId="8" fillId="0" borderId="122" xfId="0" applyFont="1" applyBorder="1" applyAlignment="1" applyProtection="1">
      <alignment horizontal="center" vertical="center"/>
      <protection locked="0"/>
    </xf>
    <xf numFmtId="0" fontId="8" fillId="0" borderId="123" xfId="0" applyFont="1" applyBorder="1" applyAlignment="1" applyProtection="1">
      <alignment horizontal="center" vertical="center"/>
      <protection locked="0"/>
    </xf>
    <xf numFmtId="0" fontId="8" fillId="0" borderId="12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32" xfId="0" applyFont="1" applyBorder="1" applyAlignment="1" applyProtection="1">
      <alignment horizontal="center" vertical="center"/>
      <protection locked="0"/>
    </xf>
    <xf numFmtId="0" fontId="8" fillId="0" borderId="133" xfId="0" applyFont="1" applyBorder="1" applyAlignment="1" applyProtection="1">
      <alignment horizontal="center" vertical="center"/>
      <protection locked="0"/>
    </xf>
    <xf numFmtId="0" fontId="8" fillId="0" borderId="134" xfId="0" applyFont="1" applyBorder="1" applyAlignment="1" applyProtection="1">
      <alignment horizontal="center" vertical="center"/>
      <protection locked="0"/>
    </xf>
    <xf numFmtId="0" fontId="8" fillId="0" borderId="117"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38" fillId="0" borderId="0" xfId="0" applyFont="1" applyBorder="1" applyAlignment="1" applyProtection="1">
      <alignment horizontal="center" vertical="center"/>
    </xf>
    <xf numFmtId="49" fontId="8" fillId="0" borderId="8" xfId="0" applyNumberFormat="1"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8" xfId="0" applyFont="1" applyBorder="1" applyAlignment="1" applyProtection="1">
      <alignment horizontal="left" vertical="center"/>
      <protection locked="0"/>
    </xf>
    <xf numFmtId="0" fontId="8" fillId="0" borderId="27" xfId="0" applyFont="1" applyBorder="1" applyAlignment="1" applyProtection="1">
      <alignment horizontal="left" vertical="center"/>
    </xf>
    <xf numFmtId="0" fontId="8" fillId="0" borderId="127" xfId="0" applyFont="1" applyBorder="1" applyAlignment="1" applyProtection="1">
      <alignment horizontal="left" vertical="center" wrapText="1"/>
      <protection locked="0"/>
    </xf>
    <xf numFmtId="0" fontId="8" fillId="0" borderId="128" xfId="0" applyFont="1" applyBorder="1" applyAlignment="1" applyProtection="1">
      <alignment horizontal="left" vertical="center" wrapText="1"/>
      <protection locked="0"/>
    </xf>
    <xf numFmtId="0" fontId="8" fillId="0" borderId="129" xfId="0" applyFont="1" applyBorder="1" applyAlignment="1" applyProtection="1">
      <alignment horizontal="left" vertical="center" wrapText="1"/>
      <protection locked="0"/>
    </xf>
    <xf numFmtId="49" fontId="5" fillId="4" borderId="1" xfId="2" applyNumberFormat="1" applyFont="1" applyFill="1" applyBorder="1" applyAlignment="1" applyProtection="1">
      <alignment horizontal="center" vertical="center"/>
    </xf>
    <xf numFmtId="0" fontId="5" fillId="4" borderId="1" xfId="2" applyNumberFormat="1" applyFont="1" applyFill="1" applyBorder="1" applyAlignment="1" applyProtection="1">
      <alignment horizontal="center" vertical="center"/>
    </xf>
    <xf numFmtId="0" fontId="5" fillId="4" borderId="1" xfId="2" applyFont="1" applyFill="1" applyBorder="1" applyAlignment="1" applyProtection="1">
      <alignment horizontal="center" vertical="center"/>
    </xf>
    <xf numFmtId="0" fontId="3" fillId="4" borderId="4" xfId="2" applyNumberFormat="1" applyFont="1" applyFill="1" applyBorder="1" applyAlignment="1">
      <alignment horizontal="left" vertical="center"/>
    </xf>
    <xf numFmtId="0" fontId="3" fillId="4" borderId="27" xfId="2" applyNumberFormat="1" applyFont="1" applyFill="1" applyBorder="1" applyAlignment="1">
      <alignment horizontal="left" vertical="center"/>
    </xf>
    <xf numFmtId="0" fontId="3" fillId="4" borderId="28" xfId="2" applyNumberFormat="1" applyFont="1" applyFill="1" applyBorder="1" applyAlignment="1">
      <alignment horizontal="left" vertical="center"/>
    </xf>
    <xf numFmtId="0" fontId="3" fillId="2" borderId="27" xfId="2" applyFont="1" applyFill="1" applyBorder="1" applyAlignment="1">
      <alignment horizontal="center" vertical="center"/>
    </xf>
    <xf numFmtId="0" fontId="3" fillId="2" borderId="29" xfId="2" applyFont="1" applyFill="1" applyBorder="1" applyAlignment="1">
      <alignment horizontal="center" vertical="center"/>
    </xf>
    <xf numFmtId="0" fontId="3" fillId="2" borderId="21" xfId="2" applyFont="1" applyFill="1" applyBorder="1" applyAlignment="1">
      <alignment horizontal="center" vertical="center"/>
    </xf>
    <xf numFmtId="0" fontId="3" fillId="2" borderId="30"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31" xfId="2" applyFont="1" applyFill="1" applyBorder="1" applyAlignment="1">
      <alignment horizontal="center" vertical="center"/>
    </xf>
    <xf numFmtId="49" fontId="3" fillId="3" borderId="27" xfId="2" applyNumberFormat="1" applyFont="1" applyFill="1" applyBorder="1" applyAlignment="1" applyProtection="1">
      <alignment horizontal="center" vertical="center" shrinkToFit="1"/>
      <protection locked="0"/>
    </xf>
    <xf numFmtId="179" fontId="3" fillId="3" borderId="27" xfId="2" applyNumberFormat="1" applyFont="1" applyFill="1" applyBorder="1" applyAlignment="1" applyProtection="1">
      <alignment horizontal="center" vertical="center"/>
      <protection locked="0"/>
    </xf>
    <xf numFmtId="49" fontId="3" fillId="3" borderId="27" xfId="2" applyNumberFormat="1" applyFont="1" applyFill="1" applyBorder="1" applyAlignment="1" applyProtection="1">
      <alignment horizontal="center" vertical="center"/>
      <protection locked="0"/>
    </xf>
    <xf numFmtId="0" fontId="3" fillId="3" borderId="27" xfId="2" applyFont="1" applyFill="1" applyBorder="1" applyAlignment="1" applyProtection="1">
      <alignment horizontal="center" vertical="center"/>
      <protection locked="0"/>
    </xf>
    <xf numFmtId="0" fontId="3" fillId="2" borderId="29" xfId="2" applyFont="1" applyFill="1" applyBorder="1" applyAlignment="1">
      <alignment horizontal="left" vertical="center"/>
    </xf>
    <xf numFmtId="0" fontId="3" fillId="2" borderId="21" xfId="2" applyFont="1" applyFill="1" applyBorder="1" applyAlignment="1">
      <alignment horizontal="left" vertical="center"/>
    </xf>
    <xf numFmtId="49" fontId="3" fillId="3" borderId="21" xfId="2" applyNumberFormat="1" applyFont="1" applyFill="1" applyBorder="1" applyAlignment="1" applyProtection="1">
      <alignment horizontal="left" vertical="center" shrinkToFit="1"/>
      <protection locked="0"/>
    </xf>
    <xf numFmtId="0" fontId="3" fillId="2" borderId="7" xfId="2" applyFont="1" applyFill="1" applyBorder="1" applyAlignment="1">
      <alignment horizontal="left" vertical="center"/>
    </xf>
    <xf numFmtId="0" fontId="3" fillId="2" borderId="8" xfId="2" applyFont="1" applyFill="1" applyBorder="1" applyAlignment="1">
      <alignment horizontal="left" vertical="center"/>
    </xf>
    <xf numFmtId="49" fontId="3" fillId="3" borderId="8" xfId="2" applyNumberFormat="1" applyFont="1" applyFill="1" applyBorder="1" applyAlignment="1" applyProtection="1">
      <alignment horizontal="left" vertical="center" shrinkToFit="1"/>
      <protection locked="0"/>
    </xf>
    <xf numFmtId="0" fontId="3" fillId="2" borderId="21" xfId="2" applyFont="1" applyFill="1" applyBorder="1" applyAlignment="1">
      <alignment horizontal="left" vertical="center" wrapText="1"/>
    </xf>
    <xf numFmtId="0" fontId="3" fillId="2" borderId="0" xfId="2" applyFont="1" applyFill="1" applyBorder="1" applyAlignment="1">
      <alignment horizontal="left" vertical="center" wrapText="1"/>
    </xf>
    <xf numFmtId="0" fontId="3" fillId="2" borderId="8" xfId="2" applyFont="1" applyFill="1" applyBorder="1" applyAlignment="1">
      <alignment horizontal="left" vertical="center" wrapText="1"/>
    </xf>
    <xf numFmtId="0" fontId="6" fillId="0" borderId="0" xfId="2" applyFont="1" applyAlignment="1">
      <alignment horizontal="center" vertical="center"/>
    </xf>
    <xf numFmtId="0" fontId="4" fillId="0" borderId="1" xfId="2" applyFont="1" applyBorder="1" applyAlignment="1">
      <alignment vertical="center"/>
    </xf>
    <xf numFmtId="49" fontId="17" fillId="3" borderId="54" xfId="0" applyNumberFormat="1" applyFont="1" applyFill="1" applyBorder="1" applyAlignment="1" applyProtection="1">
      <alignment horizontal="left" vertical="center"/>
      <protection locked="0"/>
    </xf>
    <xf numFmtId="49" fontId="17" fillId="3" borderId="55" xfId="0" applyNumberFormat="1" applyFont="1" applyFill="1" applyBorder="1" applyAlignment="1" applyProtection="1">
      <alignment horizontal="left" vertical="center"/>
      <protection locked="0"/>
    </xf>
    <xf numFmtId="180" fontId="17" fillId="3" borderId="54" xfId="0" applyNumberFormat="1" applyFont="1" applyFill="1" applyBorder="1" applyAlignment="1" applyProtection="1">
      <alignment horizontal="left" vertical="center"/>
      <protection locked="0"/>
    </xf>
    <xf numFmtId="180" fontId="17" fillId="3" borderId="55" xfId="0" applyNumberFormat="1" applyFont="1" applyFill="1" applyBorder="1" applyAlignment="1" applyProtection="1">
      <alignment horizontal="left" vertical="center"/>
      <protection locked="0"/>
    </xf>
    <xf numFmtId="49" fontId="17" fillId="3" borderId="47" xfId="0" applyNumberFormat="1" applyFont="1" applyFill="1" applyBorder="1" applyAlignment="1" applyProtection="1">
      <alignment horizontal="left" vertical="center"/>
      <protection locked="0"/>
    </xf>
    <xf numFmtId="49" fontId="17" fillId="3" borderId="48" xfId="0" applyNumberFormat="1" applyFont="1" applyFill="1" applyBorder="1" applyAlignment="1" applyProtection="1">
      <alignment horizontal="left" vertical="center"/>
      <protection locked="0"/>
    </xf>
    <xf numFmtId="0" fontId="19" fillId="0" borderId="83" xfId="0" applyFont="1" applyFill="1" applyBorder="1" applyAlignment="1" applyProtection="1">
      <alignment horizontal="left" vertical="center" wrapText="1" indent="1"/>
    </xf>
    <xf numFmtId="0" fontId="17" fillId="0" borderId="77" xfId="0" applyFont="1" applyBorder="1" applyAlignment="1">
      <alignment horizontal="left" vertical="center" wrapText="1"/>
    </xf>
    <xf numFmtId="0" fontId="17" fillId="0" borderId="76" xfId="0" applyFont="1" applyBorder="1" applyAlignment="1">
      <alignment horizontal="left" vertical="center" wrapText="1"/>
    </xf>
    <xf numFmtId="0" fontId="17" fillId="0" borderId="78" xfId="0" applyFont="1" applyBorder="1" applyAlignment="1">
      <alignment horizontal="left" vertical="center" wrapText="1"/>
    </xf>
    <xf numFmtId="0" fontId="17" fillId="0" borderId="84" xfId="0" applyFont="1" applyBorder="1" applyAlignment="1">
      <alignment horizontal="center" vertical="center" textRotation="255"/>
    </xf>
    <xf numFmtId="0" fontId="17" fillId="0" borderId="43" xfId="0" applyFont="1" applyBorder="1" applyAlignment="1">
      <alignment horizontal="center" vertical="center" textRotation="255"/>
    </xf>
    <xf numFmtId="0" fontId="17" fillId="0" borderId="44" xfId="0" applyFont="1" applyBorder="1" applyAlignment="1">
      <alignment horizontal="center" vertical="center" textRotation="255"/>
    </xf>
    <xf numFmtId="49" fontId="17" fillId="3" borderId="79" xfId="0" applyNumberFormat="1" applyFont="1" applyFill="1" applyBorder="1" applyAlignment="1" applyProtection="1">
      <alignment horizontal="left" vertical="center"/>
      <protection locked="0"/>
    </xf>
    <xf numFmtId="49" fontId="17" fillId="3" borderId="80" xfId="0" applyNumberFormat="1" applyFont="1" applyFill="1" applyBorder="1" applyAlignment="1" applyProtection="1">
      <alignment horizontal="left" vertical="center"/>
      <protection locked="0"/>
    </xf>
    <xf numFmtId="0" fontId="17" fillId="0" borderId="32" xfId="0" applyFont="1" applyBorder="1" applyAlignment="1">
      <alignment horizontal="center" vertical="center" wrapText="1"/>
    </xf>
    <xf numFmtId="0" fontId="12" fillId="0" borderId="85" xfId="0" applyFont="1" applyBorder="1" applyAlignment="1">
      <alignment horizontal="center" vertical="center" wrapText="1"/>
    </xf>
    <xf numFmtId="49" fontId="12" fillId="3" borderId="79" xfId="0" applyNumberFormat="1" applyFont="1" applyFill="1" applyBorder="1" applyAlignment="1" applyProtection="1">
      <alignment horizontal="left" vertical="center"/>
      <protection locked="0"/>
    </xf>
    <xf numFmtId="49" fontId="12" fillId="3" borderId="80" xfId="0" applyNumberFormat="1" applyFont="1" applyFill="1" applyBorder="1" applyAlignment="1" applyProtection="1">
      <alignment horizontal="left" vertical="center"/>
      <protection locked="0"/>
    </xf>
    <xf numFmtId="0" fontId="16" fillId="0" borderId="70" xfId="0" applyFont="1" applyFill="1" applyBorder="1" applyAlignment="1" applyProtection="1">
      <alignment horizontal="left" vertical="center"/>
      <protection locked="0"/>
    </xf>
    <xf numFmtId="0" fontId="17" fillId="0" borderId="70" xfId="0" applyFont="1" applyFill="1" applyBorder="1" applyAlignment="1" applyProtection="1">
      <alignment horizontal="left" vertical="center"/>
      <protection locked="0"/>
    </xf>
    <xf numFmtId="0" fontId="17" fillId="0" borderId="71" xfId="0" applyFont="1" applyFill="1" applyBorder="1" applyAlignment="1" applyProtection="1">
      <alignment horizontal="left" vertical="center"/>
      <protection locked="0"/>
    </xf>
    <xf numFmtId="0" fontId="17" fillId="0" borderId="85" xfId="0" applyFont="1" applyBorder="1" applyAlignment="1">
      <alignment horizontal="center" vertical="center" wrapText="1"/>
    </xf>
    <xf numFmtId="0" fontId="21" fillId="0" borderId="0" xfId="0" applyFont="1" applyFill="1" applyBorder="1" applyAlignment="1" applyProtection="1">
      <alignment horizontal="left" vertical="center" indent="1" shrinkToFit="1"/>
    </xf>
    <xf numFmtId="0" fontId="22" fillId="0" borderId="0" xfId="0" applyFont="1" applyFill="1" applyBorder="1" applyAlignment="1" applyProtection="1">
      <alignment horizontal="left" vertical="center" shrinkToFit="1"/>
    </xf>
    <xf numFmtId="0" fontId="21" fillId="0" borderId="0" xfId="0" applyFont="1" applyBorder="1" applyAlignment="1">
      <alignment horizontal="center" vertical="top" shrinkToFit="1"/>
    </xf>
    <xf numFmtId="49" fontId="13" fillId="3" borderId="0" xfId="0" applyNumberFormat="1" applyFont="1" applyFill="1" applyBorder="1" applyAlignment="1" applyProtection="1">
      <alignment horizontal="left" vertical="center" wrapText="1"/>
      <protection locked="0"/>
    </xf>
    <xf numFmtId="49" fontId="19" fillId="3" borderId="0" xfId="0" applyNumberFormat="1" applyFont="1" applyFill="1" applyBorder="1" applyAlignment="1" applyProtection="1">
      <alignment horizontal="left" vertical="center" wrapText="1"/>
      <protection locked="0"/>
    </xf>
    <xf numFmtId="0" fontId="17" fillId="0" borderId="0" xfId="0" applyFont="1" applyBorder="1" applyAlignment="1">
      <alignment horizontal="left" vertical="center" shrinkToFit="1"/>
    </xf>
    <xf numFmtId="0" fontId="17" fillId="0" borderId="0" xfId="0" applyFont="1" applyBorder="1" applyAlignment="1">
      <alignment horizontal="center" vertical="center" shrinkToFit="1"/>
    </xf>
    <xf numFmtId="0" fontId="4" fillId="0" borderId="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5" borderId="40" xfId="0" applyFont="1" applyFill="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0" fillId="0" borderId="44" xfId="0" applyBorder="1" applyAlignment="1">
      <alignment horizontal="center" vertical="center" shrinkToFit="1"/>
    </xf>
    <xf numFmtId="0" fontId="3" fillId="0" borderId="49" xfId="0" applyFont="1" applyFill="1" applyBorder="1" applyAlignment="1">
      <alignment horizontal="left" vertical="center" wrapText="1"/>
    </xf>
    <xf numFmtId="0" fontId="4" fillId="0" borderId="40" xfId="0" applyFont="1" applyFill="1" applyBorder="1" applyAlignment="1">
      <alignment horizontal="center" vertical="center" textRotation="255"/>
    </xf>
    <xf numFmtId="0" fontId="0" fillId="0" borderId="22" xfId="0" applyBorder="1" applyAlignment="1">
      <alignment horizontal="center" vertical="center"/>
    </xf>
    <xf numFmtId="0" fontId="0" fillId="0" borderId="23" xfId="0" applyBorder="1" applyAlignment="1">
      <alignment horizontal="center" vertical="center"/>
    </xf>
    <xf numFmtId="0" fontId="3" fillId="6" borderId="4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45"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0" borderId="42"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2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6" borderId="42" xfId="0" applyFont="1" applyFill="1" applyBorder="1" applyAlignment="1" applyProtection="1">
      <alignment horizontal="center" vertical="center" wrapText="1"/>
    </xf>
    <xf numFmtId="0" fontId="3" fillId="6" borderId="44" xfId="0" applyFont="1" applyFill="1" applyBorder="1" applyAlignment="1" applyProtection="1">
      <alignment horizontal="center" vertical="center" wrapText="1"/>
    </xf>
    <xf numFmtId="0" fontId="3" fillId="6" borderId="49" xfId="0" applyFont="1" applyFill="1" applyBorder="1" applyAlignment="1" applyProtection="1">
      <alignment horizontal="left" vertical="center" wrapText="1"/>
    </xf>
    <xf numFmtId="0" fontId="3" fillId="6" borderId="30"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3" fillId="6" borderId="31" xfId="0" applyFont="1" applyFill="1" applyBorder="1" applyAlignment="1" applyProtection="1">
      <alignment horizontal="left" vertical="center" wrapText="1"/>
    </xf>
    <xf numFmtId="0" fontId="7" fillId="3" borderId="72" xfId="0" applyNumberFormat="1" applyFont="1" applyFill="1" applyBorder="1" applyAlignment="1" applyProtection="1">
      <alignment horizontal="center" vertical="center" wrapText="1" shrinkToFit="1"/>
      <protection locked="0"/>
    </xf>
    <xf numFmtId="0" fontId="3" fillId="0" borderId="30"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7" fillId="3" borderId="14" xfId="0" applyNumberFormat="1" applyFont="1" applyFill="1" applyBorder="1" applyAlignment="1" applyProtection="1">
      <alignment horizontal="center" vertical="center" shrinkToFit="1"/>
      <protection locked="0"/>
    </xf>
    <xf numFmtId="0" fontId="7" fillId="3" borderId="17" xfId="0" applyNumberFormat="1" applyFont="1" applyFill="1" applyBorder="1" applyAlignment="1" applyProtection="1">
      <alignment horizontal="center" vertical="center" shrinkToFit="1"/>
      <protection locked="0"/>
    </xf>
    <xf numFmtId="0" fontId="7" fillId="3" borderId="9" xfId="0" applyNumberFormat="1" applyFont="1" applyFill="1" applyBorder="1" applyAlignment="1" applyProtection="1">
      <alignment horizontal="center" vertical="center" shrinkToFit="1"/>
      <protection locked="0"/>
    </xf>
    <xf numFmtId="0" fontId="7" fillId="3" borderId="72" xfId="0" applyNumberFormat="1" applyFont="1" applyFill="1" applyBorder="1" applyAlignment="1" applyProtection="1">
      <alignment horizontal="center" vertical="center" shrinkToFit="1"/>
      <protection locked="0"/>
    </xf>
    <xf numFmtId="0" fontId="3" fillId="0" borderId="49" xfId="0" applyFont="1" applyFill="1" applyBorder="1" applyAlignment="1">
      <alignment vertical="center" wrapText="1"/>
    </xf>
    <xf numFmtId="0" fontId="3" fillId="0" borderId="21" xfId="0" applyFont="1" applyFill="1" applyBorder="1" applyAlignment="1">
      <alignment vertical="center" wrapText="1"/>
    </xf>
    <xf numFmtId="0" fontId="3" fillId="0" borderId="45" xfId="0" applyFont="1" applyFill="1" applyBorder="1" applyAlignment="1">
      <alignment vertical="center" wrapText="1"/>
    </xf>
    <xf numFmtId="0" fontId="3" fillId="0" borderId="8" xfId="0" applyFont="1" applyFill="1" applyBorder="1" applyAlignment="1">
      <alignment vertical="center" wrapText="1"/>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3" fillId="6" borderId="42" xfId="0" applyFont="1" applyFill="1" applyBorder="1" applyAlignment="1">
      <alignment horizontal="center" vertical="center" shrinkToFit="1"/>
    </xf>
    <xf numFmtId="0" fontId="3" fillId="6" borderId="43" xfId="0" applyFont="1" applyFill="1" applyBorder="1" applyAlignment="1">
      <alignment horizontal="center" vertical="center" shrinkToFit="1"/>
    </xf>
    <xf numFmtId="0" fontId="3" fillId="6" borderId="44" xfId="0" applyFont="1" applyFill="1" applyBorder="1" applyAlignment="1">
      <alignment horizontal="center" vertical="center" shrinkToFit="1"/>
    </xf>
    <xf numFmtId="0" fontId="3" fillId="6" borderId="21"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8" xfId="0" applyFont="1" applyFill="1" applyBorder="1" applyAlignment="1">
      <alignment horizontal="left" vertical="center" wrapText="1"/>
    </xf>
    <xf numFmtId="0" fontId="7" fillId="3" borderId="56" xfId="0" applyNumberFormat="1" applyFont="1" applyFill="1" applyBorder="1" applyAlignment="1" applyProtection="1">
      <alignment horizontal="center" vertical="center" shrinkToFit="1"/>
      <protection locked="0"/>
    </xf>
    <xf numFmtId="0" fontId="3" fillId="0" borderId="49" xfId="0" applyFont="1" applyBorder="1" applyAlignment="1">
      <alignment horizontal="left" vertical="center" wrapText="1"/>
    </xf>
    <xf numFmtId="0" fontId="3" fillId="0" borderId="30" xfId="0" applyFont="1" applyBorder="1" applyAlignment="1">
      <alignment horizontal="left" vertical="center" wrapText="1"/>
    </xf>
    <xf numFmtId="0" fontId="3" fillId="0" borderId="45"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0" borderId="20" xfId="0" applyFont="1" applyBorder="1" applyAlignment="1">
      <alignment horizontal="left" vertical="center" wrapText="1"/>
    </xf>
    <xf numFmtId="0" fontId="3" fillId="0" borderId="35" xfId="0" applyFont="1" applyFill="1" applyBorder="1" applyAlignment="1">
      <alignment vertical="center" wrapText="1"/>
    </xf>
    <xf numFmtId="0" fontId="3" fillId="0" borderId="0" xfId="0" applyFont="1" applyFill="1" applyBorder="1" applyAlignment="1">
      <alignment vertical="center" wrapText="1"/>
    </xf>
    <xf numFmtId="0" fontId="10" fillId="2" borderId="61" xfId="0" applyFont="1" applyFill="1" applyBorder="1" applyAlignment="1">
      <alignment vertical="center"/>
    </xf>
    <xf numFmtId="49" fontId="10" fillId="2" borderId="0" xfId="0" applyNumberFormat="1" applyFont="1" applyFill="1" applyBorder="1" applyAlignment="1">
      <alignment horizontal="left" vertical="top"/>
    </xf>
    <xf numFmtId="0" fontId="3" fillId="5" borderId="62"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59" xfId="0" applyFont="1" applyFill="1" applyBorder="1" applyAlignment="1">
      <alignment horizontal="center" vertical="center" wrapText="1"/>
    </xf>
    <xf numFmtId="0" fontId="3" fillId="0" borderId="45" xfId="0" applyFont="1" applyBorder="1" applyAlignment="1">
      <alignment vertical="center" wrapText="1"/>
    </xf>
    <xf numFmtId="0" fontId="3" fillId="0" borderId="8" xfId="0" applyFont="1" applyBorder="1" applyAlignment="1">
      <alignment vertical="center" wrapText="1"/>
    </xf>
    <xf numFmtId="0" fontId="7" fillId="2" borderId="0" xfId="0" applyFont="1" applyFill="1" applyAlignment="1">
      <alignment horizontal="center" vertical="center" wrapText="1"/>
    </xf>
    <xf numFmtId="0" fontId="3" fillId="5" borderId="62" xfId="0" applyFont="1" applyFill="1" applyBorder="1" applyAlignment="1">
      <alignment horizontal="left" vertical="center" indent="1"/>
    </xf>
    <xf numFmtId="0" fontId="3" fillId="5" borderId="58" xfId="0" applyFont="1" applyFill="1" applyBorder="1" applyAlignment="1">
      <alignment horizontal="left" vertical="center" indent="1"/>
    </xf>
    <xf numFmtId="0" fontId="3" fillId="5" borderId="59" xfId="0" applyFont="1" applyFill="1" applyBorder="1" applyAlignment="1">
      <alignment horizontal="left" vertical="center" indent="1"/>
    </xf>
    <xf numFmtId="0" fontId="3" fillId="2" borderId="57" xfId="0" applyFont="1" applyFill="1" applyBorder="1" applyAlignment="1">
      <alignment horizontal="left" vertical="center" wrapText="1" indent="1"/>
    </xf>
    <xf numFmtId="0" fontId="3" fillId="2" borderId="58" xfId="0" applyFont="1" applyFill="1" applyBorder="1" applyAlignment="1">
      <alignment horizontal="left" indent="1"/>
    </xf>
    <xf numFmtId="0" fontId="3" fillId="2" borderId="63" xfId="0" applyFont="1" applyFill="1" applyBorder="1" applyAlignment="1">
      <alignment horizontal="left" indent="1"/>
    </xf>
    <xf numFmtId="0" fontId="3" fillId="5" borderId="66" xfId="0" applyFont="1" applyFill="1" applyBorder="1" applyAlignment="1">
      <alignment horizontal="left" vertical="center" indent="1"/>
    </xf>
    <xf numFmtId="0" fontId="3" fillId="5" borderId="27" xfId="0" applyFont="1" applyFill="1" applyBorder="1" applyAlignment="1">
      <alignment horizontal="left" vertical="center" indent="1"/>
    </xf>
    <xf numFmtId="0" fontId="3" fillId="5" borderId="28" xfId="0" applyFont="1" applyFill="1" applyBorder="1" applyAlignment="1">
      <alignment horizontal="left" vertical="center" indent="1"/>
    </xf>
    <xf numFmtId="49" fontId="3" fillId="2" borderId="4" xfId="0" applyNumberFormat="1" applyFont="1" applyFill="1" applyBorder="1" applyAlignment="1" applyProtection="1">
      <alignment horizontal="left" vertical="center" indent="1"/>
      <protection locked="0"/>
    </xf>
    <xf numFmtId="0" fontId="3" fillId="2" borderId="56" xfId="0" applyFont="1" applyFill="1" applyBorder="1" applyAlignment="1" applyProtection="1">
      <alignment horizontal="left" vertical="center" indent="1"/>
      <protection locked="0"/>
    </xf>
    <xf numFmtId="0" fontId="3" fillId="5" borderId="67" xfId="0" applyFont="1" applyFill="1" applyBorder="1" applyAlignment="1">
      <alignment horizontal="left" vertical="center" indent="1"/>
    </xf>
    <xf numFmtId="0" fontId="3" fillId="5" borderId="64" xfId="0" applyFont="1" applyFill="1" applyBorder="1" applyAlignment="1">
      <alignment horizontal="left" vertical="center" indent="1"/>
    </xf>
    <xf numFmtId="0" fontId="3" fillId="5" borderId="68" xfId="0" applyFont="1" applyFill="1" applyBorder="1" applyAlignment="1">
      <alignment horizontal="left" vertical="center" inden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3" fillId="6" borderId="20" xfId="0" applyFont="1" applyFill="1" applyBorder="1" applyAlignment="1">
      <alignment horizontal="left" vertical="center" wrapText="1"/>
    </xf>
    <xf numFmtId="0" fontId="0" fillId="0" borderId="17" xfId="0" applyBorder="1" applyAlignment="1">
      <alignment horizontal="center" vertical="center" shrinkToFit="1"/>
    </xf>
    <xf numFmtId="0" fontId="0" fillId="0" borderId="9" xfId="0" applyBorder="1" applyAlignment="1">
      <alignment horizontal="center" vertical="center" shrinkToFit="1"/>
    </xf>
    <xf numFmtId="0" fontId="7" fillId="3" borderId="14" xfId="0" applyNumberFormat="1" applyFont="1" applyFill="1" applyBorder="1" applyAlignment="1" applyProtection="1">
      <alignment horizontal="center" vertical="center" wrapText="1" shrinkToFit="1"/>
      <protection locked="0"/>
    </xf>
    <xf numFmtId="0" fontId="7" fillId="3" borderId="17" xfId="0" applyNumberFormat="1" applyFont="1" applyFill="1" applyBorder="1" applyAlignment="1" applyProtection="1">
      <alignment horizontal="center" vertical="center" wrapText="1" shrinkToFit="1"/>
      <protection locked="0"/>
    </xf>
    <xf numFmtId="0" fontId="7" fillId="3" borderId="73" xfId="0" applyNumberFormat="1" applyFont="1" applyFill="1" applyBorder="1" applyAlignment="1" applyProtection="1">
      <alignment horizontal="center" vertical="center" wrapText="1" shrinkToFit="1"/>
      <protection locked="0"/>
    </xf>
    <xf numFmtId="0" fontId="3" fillId="0" borderId="77" xfId="0" applyFont="1" applyFill="1" applyBorder="1" applyAlignment="1">
      <alignment horizontal="left" vertical="center" shrinkToFit="1"/>
    </xf>
    <xf numFmtId="0" fontId="3" fillId="0" borderId="76" xfId="0" applyFont="1" applyFill="1" applyBorder="1" applyAlignment="1">
      <alignment horizontal="left" vertical="center" shrinkToFit="1"/>
    </xf>
    <xf numFmtId="0" fontId="3" fillId="0" borderId="78" xfId="0" applyFont="1" applyFill="1" applyBorder="1" applyAlignment="1">
      <alignment horizontal="left" vertical="center" shrinkToFit="1"/>
    </xf>
    <xf numFmtId="0" fontId="3" fillId="0" borderId="119" xfId="0" applyFont="1" applyFill="1" applyBorder="1" applyAlignment="1">
      <alignment horizontal="left" vertical="center" shrinkToFit="1"/>
    </xf>
    <xf numFmtId="0" fontId="3" fillId="0" borderId="79" xfId="0" applyFont="1" applyFill="1" applyBorder="1" applyAlignment="1">
      <alignment horizontal="left" vertical="center" shrinkToFit="1"/>
    </xf>
    <xf numFmtId="0" fontId="3" fillId="0" borderId="80" xfId="0" applyFont="1" applyFill="1" applyBorder="1" applyAlignment="1">
      <alignment horizontal="left" vertical="center" shrinkToFit="1"/>
    </xf>
    <xf numFmtId="0" fontId="3" fillId="2" borderId="43" xfId="0" applyFont="1" applyFill="1" applyBorder="1" applyAlignment="1">
      <alignment horizontal="center" vertical="center" shrinkToFit="1"/>
    </xf>
    <xf numFmtId="0" fontId="3" fillId="2" borderId="113" xfId="0" applyFont="1" applyFill="1" applyBorder="1" applyAlignment="1">
      <alignment horizontal="center" vertical="center" shrinkToFit="1"/>
    </xf>
    <xf numFmtId="0" fontId="3" fillId="0" borderId="20" xfId="0" applyFont="1" applyFill="1" applyBorder="1" applyAlignment="1">
      <alignment vertical="center" wrapText="1"/>
    </xf>
    <xf numFmtId="0" fontId="3" fillId="0" borderId="114" xfId="0" applyFont="1" applyFill="1" applyBorder="1" applyAlignment="1">
      <alignment vertical="center" wrapText="1"/>
    </xf>
    <xf numFmtId="0" fontId="3" fillId="0" borderId="115" xfId="0" applyFont="1" applyFill="1" applyBorder="1" applyAlignment="1">
      <alignment vertical="center" wrapText="1"/>
    </xf>
    <xf numFmtId="0" fontId="3" fillId="0" borderId="0" xfId="0" applyFont="1" applyFill="1" applyBorder="1" applyAlignment="1">
      <alignment horizontal="left" vertical="center" shrinkToFit="1"/>
    </xf>
    <xf numFmtId="0" fontId="3" fillId="0" borderId="116" xfId="0" applyFont="1" applyFill="1" applyBorder="1" applyAlignment="1">
      <alignment horizontal="left" vertical="center" shrinkToFit="1"/>
    </xf>
    <xf numFmtId="0" fontId="3" fillId="0" borderId="117" xfId="0" applyFont="1" applyFill="1" applyBorder="1" applyAlignment="1">
      <alignment horizontal="left" vertical="center" shrinkToFit="1"/>
    </xf>
    <xf numFmtId="0" fontId="3" fillId="0" borderId="118" xfId="0" applyFont="1" applyFill="1" applyBorder="1" applyAlignment="1">
      <alignment horizontal="left" vertical="center" shrinkToFit="1"/>
    </xf>
    <xf numFmtId="0" fontId="3" fillId="2" borderId="44"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46"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2" borderId="42" xfId="0" applyFont="1" applyFill="1" applyBorder="1" applyAlignment="1">
      <alignment horizontal="center" vertical="center" shrinkToFit="1"/>
    </xf>
    <xf numFmtId="0" fontId="4" fillId="0" borderId="22" xfId="0" applyFont="1" applyBorder="1" applyAlignment="1">
      <alignment vertical="center" textRotation="255"/>
    </xf>
    <xf numFmtId="0" fontId="4" fillId="0" borderId="112" xfId="0" applyFont="1" applyBorder="1" applyAlignment="1">
      <alignment vertical="center" textRotation="255"/>
    </xf>
    <xf numFmtId="0" fontId="3" fillId="6" borderId="53" xfId="0" applyFont="1" applyFill="1" applyBorder="1" applyAlignment="1">
      <alignment horizontal="left" vertical="center" shrinkToFit="1"/>
    </xf>
    <xf numFmtId="0" fontId="3" fillId="6" borderId="54" xfId="0" applyFont="1" applyFill="1" applyBorder="1" applyAlignment="1">
      <alignment horizontal="left" vertical="center" shrinkToFit="1"/>
    </xf>
    <xf numFmtId="0" fontId="3" fillId="6" borderId="55" xfId="0" applyFont="1" applyFill="1" applyBorder="1" applyAlignment="1">
      <alignment horizontal="left" vertical="center" shrinkToFit="1"/>
    </xf>
    <xf numFmtId="0" fontId="3" fillId="0" borderId="53" xfId="0" applyFont="1" applyFill="1" applyBorder="1" applyAlignment="1">
      <alignment horizontal="left" vertical="center" shrinkToFit="1"/>
    </xf>
    <xf numFmtId="0" fontId="3" fillId="0" borderId="54"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6" borderId="77" xfId="0" applyFont="1" applyFill="1" applyBorder="1" applyAlignment="1">
      <alignment horizontal="left" vertical="center" shrinkToFit="1"/>
    </xf>
    <xf numFmtId="0" fontId="3" fillId="6" borderId="76" xfId="0" applyFont="1" applyFill="1" applyBorder="1" applyAlignment="1">
      <alignment horizontal="left" vertical="center" shrinkToFit="1"/>
    </xf>
    <xf numFmtId="0" fontId="3" fillId="6" borderId="78" xfId="0" applyFont="1" applyFill="1" applyBorder="1" applyAlignment="1">
      <alignment horizontal="left" vertical="center" shrinkToFit="1"/>
    </xf>
    <xf numFmtId="0" fontId="3" fillId="6" borderId="19" xfId="0" applyFont="1" applyFill="1" applyBorder="1" applyAlignment="1">
      <alignment horizontal="left" vertical="center" shrinkToFit="1"/>
    </xf>
    <xf numFmtId="0" fontId="3" fillId="6" borderId="0" xfId="0" applyFont="1" applyFill="1" applyBorder="1" applyAlignment="1">
      <alignment horizontal="left" vertical="center" shrinkToFit="1"/>
    </xf>
    <xf numFmtId="0" fontId="3" fillId="6" borderId="20"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6" borderId="69" xfId="0" applyFont="1" applyFill="1" applyBorder="1" applyAlignment="1">
      <alignment horizontal="left" vertical="center" shrinkToFit="1"/>
    </xf>
    <xf numFmtId="0" fontId="3" fillId="6" borderId="70" xfId="0" applyFont="1" applyFill="1" applyBorder="1" applyAlignment="1">
      <alignment horizontal="left" vertical="center" shrinkToFit="1"/>
    </xf>
    <xf numFmtId="0" fontId="3" fillId="6" borderId="71" xfId="0" applyFont="1" applyFill="1" applyBorder="1" applyAlignment="1">
      <alignment horizontal="left" vertical="center" shrinkToFit="1"/>
    </xf>
    <xf numFmtId="0" fontId="7" fillId="0" borderId="0" xfId="0" applyFont="1" applyFill="1" applyAlignment="1" applyProtection="1">
      <alignment horizontal="center" vertical="center" wrapText="1"/>
    </xf>
    <xf numFmtId="0" fontId="3" fillId="5" borderId="62" xfId="0" applyFont="1" applyFill="1" applyBorder="1" applyAlignment="1" applyProtection="1">
      <alignment horizontal="left" vertical="center" indent="1"/>
    </xf>
    <xf numFmtId="0" fontId="3" fillId="5" borderId="58" xfId="0" applyFont="1" applyFill="1" applyBorder="1" applyAlignment="1" applyProtection="1">
      <alignment horizontal="left" vertical="center" indent="1"/>
    </xf>
    <xf numFmtId="0" fontId="3" fillId="5" borderId="59" xfId="0" applyFont="1" applyFill="1" applyBorder="1" applyAlignment="1" applyProtection="1">
      <alignment horizontal="left" vertical="center" indent="1"/>
    </xf>
    <xf numFmtId="0" fontId="3" fillId="0" borderId="57" xfId="0" applyFont="1" applyFill="1" applyBorder="1" applyAlignment="1" applyProtection="1">
      <alignment horizontal="left" vertical="center" wrapText="1" indent="1"/>
    </xf>
    <xf numFmtId="0" fontId="3" fillId="0" borderId="58" xfId="0" applyFont="1" applyFill="1" applyBorder="1" applyAlignment="1" applyProtection="1">
      <alignment horizontal="left" indent="1"/>
    </xf>
    <xf numFmtId="0" fontId="3" fillId="0" borderId="63" xfId="0" applyFont="1" applyFill="1" applyBorder="1" applyAlignment="1" applyProtection="1">
      <alignment horizontal="left" indent="1"/>
    </xf>
    <xf numFmtId="0" fontId="3" fillId="5" borderId="66" xfId="0" applyFont="1" applyFill="1" applyBorder="1" applyAlignment="1" applyProtection="1">
      <alignment horizontal="left" vertical="center" indent="1"/>
    </xf>
    <xf numFmtId="0" fontId="3" fillId="5" borderId="27" xfId="0" applyFont="1" applyFill="1" applyBorder="1" applyAlignment="1" applyProtection="1">
      <alignment horizontal="left" vertical="center" indent="1"/>
    </xf>
    <xf numFmtId="0" fontId="3" fillId="5" borderId="28" xfId="0" applyFont="1" applyFill="1" applyBorder="1" applyAlignment="1" applyProtection="1">
      <alignment horizontal="left" vertical="center" indent="1"/>
    </xf>
    <xf numFmtId="0" fontId="3" fillId="0" borderId="13" xfId="0" applyFont="1" applyFill="1" applyBorder="1" applyAlignment="1" applyProtection="1">
      <alignment horizontal="left" vertical="center" indent="1"/>
    </xf>
    <xf numFmtId="0" fontId="3" fillId="0" borderId="64" xfId="0" applyFont="1" applyFill="1" applyBorder="1" applyAlignment="1" applyProtection="1">
      <alignment horizontal="left" vertical="center" indent="1"/>
    </xf>
    <xf numFmtId="0" fontId="3" fillId="0" borderId="65" xfId="0" applyFont="1" applyFill="1" applyBorder="1" applyAlignment="1" applyProtection="1">
      <alignment horizontal="left" vertical="center" indent="1"/>
    </xf>
    <xf numFmtId="0" fontId="3" fillId="5" borderId="57" xfId="0" applyFont="1" applyFill="1" applyBorder="1" applyAlignment="1" applyProtection="1">
      <alignment horizontal="center" vertical="center"/>
    </xf>
    <xf numFmtId="0" fontId="3" fillId="5" borderId="58"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5" borderId="67" xfId="0" applyFont="1" applyFill="1" applyBorder="1" applyAlignment="1" applyProtection="1">
      <alignment horizontal="left" vertical="center" indent="1"/>
    </xf>
    <xf numFmtId="0" fontId="3" fillId="5" borderId="64" xfId="0" applyFont="1" applyFill="1" applyBorder="1" applyAlignment="1" applyProtection="1">
      <alignment horizontal="left" vertical="center" indent="1"/>
    </xf>
    <xf numFmtId="0" fontId="3" fillId="5" borderId="68" xfId="0" applyFont="1" applyFill="1" applyBorder="1" applyAlignment="1" applyProtection="1">
      <alignment horizontal="left" vertical="center" indent="1"/>
    </xf>
    <xf numFmtId="0" fontId="3" fillId="5" borderId="62" xfId="0" applyFont="1" applyFill="1" applyBorder="1" applyAlignment="1" applyProtection="1">
      <alignment horizontal="center" vertical="center" wrapText="1"/>
    </xf>
    <xf numFmtId="0" fontId="3" fillId="5" borderId="58"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xf>
    <xf numFmtId="0" fontId="41" fillId="0" borderId="22" xfId="0" applyFont="1" applyBorder="1" applyAlignment="1">
      <alignment vertical="center" textRotation="255"/>
    </xf>
    <xf numFmtId="0" fontId="41" fillId="0" borderId="23" xfId="0" applyFont="1" applyBorder="1" applyAlignment="1">
      <alignment vertical="center" textRotation="255"/>
    </xf>
    <xf numFmtId="0" fontId="0" fillId="0" borderId="54" xfId="0" applyBorder="1" applyAlignment="1">
      <alignment horizontal="left" vertical="center" shrinkToFit="1"/>
    </xf>
    <xf numFmtId="0" fontId="0" fillId="0" borderId="55" xfId="0"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0" borderId="30" xfId="0" applyFont="1" applyFill="1" applyBorder="1" applyAlignment="1">
      <alignment vertical="center" wrapText="1"/>
    </xf>
    <xf numFmtId="0" fontId="3" fillId="6" borderId="29" xfId="0" applyFont="1" applyFill="1" applyBorder="1" applyAlignment="1">
      <alignment horizontal="left" vertical="center" shrinkToFit="1"/>
    </xf>
    <xf numFmtId="0" fontId="3" fillId="6" borderId="21" xfId="0" applyFont="1" applyFill="1" applyBorder="1" applyAlignment="1">
      <alignment horizontal="left" vertical="center" shrinkToFit="1"/>
    </xf>
    <xf numFmtId="0" fontId="3" fillId="6" borderId="30" xfId="0" applyFont="1" applyFill="1" applyBorder="1" applyAlignment="1">
      <alignment horizontal="left" vertical="center" shrinkToFit="1"/>
    </xf>
    <xf numFmtId="0" fontId="3" fillId="6" borderId="46" xfId="0" applyFont="1" applyFill="1" applyBorder="1" applyAlignment="1">
      <alignment horizontal="left" vertical="center" shrinkToFit="1"/>
    </xf>
    <xf numFmtId="0" fontId="3" fillId="6" borderId="47" xfId="0" applyFont="1" applyFill="1" applyBorder="1" applyAlignment="1">
      <alignment horizontal="left" vertical="center" shrinkToFit="1"/>
    </xf>
    <xf numFmtId="0" fontId="3" fillId="6" borderId="48" xfId="0" applyFont="1" applyFill="1" applyBorder="1" applyAlignment="1">
      <alignment horizontal="left" vertical="center" shrinkToFit="1"/>
    </xf>
    <xf numFmtId="0" fontId="3" fillId="6" borderId="7" xfId="0" applyFont="1" applyFill="1" applyBorder="1" applyAlignment="1">
      <alignment horizontal="left" vertical="center" shrinkToFit="1"/>
    </xf>
    <xf numFmtId="0" fontId="3" fillId="6" borderId="8" xfId="0" applyFont="1" applyFill="1" applyBorder="1" applyAlignment="1">
      <alignment horizontal="left" vertical="center" shrinkToFit="1"/>
    </xf>
    <xf numFmtId="0" fontId="3" fillId="6" borderId="31" xfId="0" applyFont="1" applyFill="1" applyBorder="1" applyAlignment="1">
      <alignment horizontal="left" vertical="center" shrinkToFit="1"/>
    </xf>
    <xf numFmtId="0" fontId="0" fillId="0" borderId="30" xfId="0" applyBorder="1" applyAlignment="1">
      <alignment horizontal="left" vertical="center" wrapText="1"/>
    </xf>
    <xf numFmtId="0" fontId="0" fillId="0" borderId="45" xfId="0" applyBorder="1" applyAlignment="1">
      <alignment horizontal="left" vertical="center" wrapText="1"/>
    </xf>
    <xf numFmtId="0" fontId="0" fillId="0" borderId="31" xfId="0" applyBorder="1" applyAlignment="1">
      <alignment horizontal="left" vertical="center" wrapText="1"/>
    </xf>
    <xf numFmtId="0" fontId="0" fillId="0" borderId="22" xfId="0" applyBorder="1" applyAlignment="1"/>
    <xf numFmtId="0" fontId="0" fillId="0" borderId="112" xfId="0" applyBorder="1" applyAlignment="1"/>
    <xf numFmtId="0" fontId="3" fillId="0" borderId="50"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3" fillId="2" borderId="81" xfId="0" applyFont="1" applyFill="1" applyBorder="1" applyAlignment="1">
      <alignment horizontal="center" vertical="center" shrinkToFit="1"/>
    </xf>
    <xf numFmtId="0" fontId="3" fillId="2" borderId="82"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0" fillId="0" borderId="30" xfId="0" applyFont="1" applyFill="1" applyBorder="1" applyAlignment="1">
      <alignment horizontal="left" vertical="center" wrapText="1"/>
    </xf>
    <xf numFmtId="0" fontId="0" fillId="0" borderId="43" xfId="0" applyFont="1" applyFill="1" applyBorder="1" applyAlignment="1">
      <alignment horizontal="center" vertical="center" shrinkToFit="1"/>
    </xf>
    <xf numFmtId="0" fontId="0" fillId="0" borderId="35"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44" xfId="0" applyFont="1" applyFill="1" applyBorder="1" applyAlignment="1">
      <alignment horizontal="center" vertical="center" shrinkToFit="1"/>
    </xf>
    <xf numFmtId="0" fontId="0" fillId="0" borderId="45" xfId="0" applyFont="1" applyFill="1" applyBorder="1" applyAlignment="1">
      <alignment horizontal="left" vertical="center" wrapText="1"/>
    </xf>
    <xf numFmtId="0" fontId="0" fillId="0" borderId="31" xfId="0" applyFont="1" applyFill="1" applyBorder="1" applyAlignment="1">
      <alignment horizontal="left" vertical="center" wrapText="1"/>
    </xf>
  </cellXfs>
  <cellStyles count="5">
    <cellStyle name="桁区切り 2" xfId="1"/>
    <cellStyle name="標準" xfId="0" builtinId="0"/>
    <cellStyle name="標準 2" xfId="2"/>
    <cellStyle name="標準 2 2" xfId="3"/>
    <cellStyle name="標準 2 3" xfId="4"/>
  </cellStyles>
  <dxfs count="0"/>
  <tableStyles count="0" defaultTableStyle="TableStyleMedium2" defaultPivotStyle="PivotStyleLight16"/>
  <colors>
    <mruColors>
      <color rgb="FF215967"/>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525780</xdr:colOff>
          <xdr:row>20</xdr:row>
          <xdr:rowOff>106680</xdr:rowOff>
        </xdr:from>
        <xdr:to>
          <xdr:col>10</xdr:col>
          <xdr:colOff>152400</xdr:colOff>
          <xdr:row>21</xdr:row>
          <xdr:rowOff>106680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16</xdr:row>
          <xdr:rowOff>144780</xdr:rowOff>
        </xdr:from>
        <xdr:to>
          <xdr:col>10</xdr:col>
          <xdr:colOff>144780</xdr:colOff>
          <xdr:row>17</xdr:row>
          <xdr:rowOff>121920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22</xdr:row>
          <xdr:rowOff>106680</xdr:rowOff>
        </xdr:from>
        <xdr:to>
          <xdr:col>10</xdr:col>
          <xdr:colOff>144780</xdr:colOff>
          <xdr:row>23</xdr:row>
          <xdr:rowOff>106680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373380</xdr:colOff>
          <xdr:row>7</xdr:row>
          <xdr:rowOff>68580</xdr:rowOff>
        </xdr:from>
        <xdr:to>
          <xdr:col>10</xdr:col>
          <xdr:colOff>601980</xdr:colOff>
          <xdr:row>7</xdr:row>
          <xdr:rowOff>297180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9</xdr:row>
          <xdr:rowOff>68580</xdr:rowOff>
        </xdr:from>
        <xdr:to>
          <xdr:col>10</xdr:col>
          <xdr:colOff>601980</xdr:colOff>
          <xdr:row>9</xdr:row>
          <xdr:rowOff>297180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10</xdr:row>
          <xdr:rowOff>68580</xdr:rowOff>
        </xdr:from>
        <xdr:to>
          <xdr:col>10</xdr:col>
          <xdr:colOff>601980</xdr:colOff>
          <xdr:row>10</xdr:row>
          <xdr:rowOff>297180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11</xdr:row>
          <xdr:rowOff>68580</xdr:rowOff>
        </xdr:from>
        <xdr:to>
          <xdr:col>10</xdr:col>
          <xdr:colOff>601980</xdr:colOff>
          <xdr:row>11</xdr:row>
          <xdr:rowOff>297180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27</xdr:row>
          <xdr:rowOff>68580</xdr:rowOff>
        </xdr:from>
        <xdr:to>
          <xdr:col>10</xdr:col>
          <xdr:colOff>601980</xdr:colOff>
          <xdr:row>27</xdr:row>
          <xdr:rowOff>297180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28</xdr:row>
          <xdr:rowOff>68580</xdr:rowOff>
        </xdr:from>
        <xdr:to>
          <xdr:col>10</xdr:col>
          <xdr:colOff>601980</xdr:colOff>
          <xdr:row>28</xdr:row>
          <xdr:rowOff>297180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45</xdr:row>
          <xdr:rowOff>68580</xdr:rowOff>
        </xdr:from>
        <xdr:to>
          <xdr:col>10</xdr:col>
          <xdr:colOff>601980</xdr:colOff>
          <xdr:row>45</xdr:row>
          <xdr:rowOff>297180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46</xdr:row>
          <xdr:rowOff>68580</xdr:rowOff>
        </xdr:from>
        <xdr:to>
          <xdr:col>10</xdr:col>
          <xdr:colOff>601980</xdr:colOff>
          <xdr:row>46</xdr:row>
          <xdr:rowOff>297180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47</xdr:row>
          <xdr:rowOff>68580</xdr:rowOff>
        </xdr:from>
        <xdr:to>
          <xdr:col>10</xdr:col>
          <xdr:colOff>601980</xdr:colOff>
          <xdr:row>47</xdr:row>
          <xdr:rowOff>297180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51</xdr:row>
          <xdr:rowOff>68580</xdr:rowOff>
        </xdr:from>
        <xdr:to>
          <xdr:col>10</xdr:col>
          <xdr:colOff>601980</xdr:colOff>
          <xdr:row>51</xdr:row>
          <xdr:rowOff>297180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52</xdr:row>
          <xdr:rowOff>68580</xdr:rowOff>
        </xdr:from>
        <xdr:to>
          <xdr:col>10</xdr:col>
          <xdr:colOff>601980</xdr:colOff>
          <xdr:row>52</xdr:row>
          <xdr:rowOff>297180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53</xdr:row>
          <xdr:rowOff>68580</xdr:rowOff>
        </xdr:from>
        <xdr:to>
          <xdr:col>10</xdr:col>
          <xdr:colOff>601980</xdr:colOff>
          <xdr:row>53</xdr:row>
          <xdr:rowOff>297180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54</xdr:row>
          <xdr:rowOff>68580</xdr:rowOff>
        </xdr:from>
        <xdr:to>
          <xdr:col>10</xdr:col>
          <xdr:colOff>601980</xdr:colOff>
          <xdr:row>54</xdr:row>
          <xdr:rowOff>297180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16</xdr:row>
          <xdr:rowOff>68580</xdr:rowOff>
        </xdr:from>
        <xdr:to>
          <xdr:col>10</xdr:col>
          <xdr:colOff>601980</xdr:colOff>
          <xdr:row>16</xdr:row>
          <xdr:rowOff>297180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18</xdr:row>
          <xdr:rowOff>68580</xdr:rowOff>
        </xdr:from>
        <xdr:to>
          <xdr:col>10</xdr:col>
          <xdr:colOff>601980</xdr:colOff>
          <xdr:row>18</xdr:row>
          <xdr:rowOff>297180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17</xdr:row>
          <xdr:rowOff>68580</xdr:rowOff>
        </xdr:from>
        <xdr:to>
          <xdr:col>10</xdr:col>
          <xdr:colOff>601980</xdr:colOff>
          <xdr:row>17</xdr:row>
          <xdr:rowOff>297180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48</xdr:row>
          <xdr:rowOff>68580</xdr:rowOff>
        </xdr:from>
        <xdr:to>
          <xdr:col>10</xdr:col>
          <xdr:colOff>601980</xdr:colOff>
          <xdr:row>48</xdr:row>
          <xdr:rowOff>297180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50</xdr:row>
          <xdr:rowOff>68580</xdr:rowOff>
        </xdr:from>
        <xdr:to>
          <xdr:col>10</xdr:col>
          <xdr:colOff>601980</xdr:colOff>
          <xdr:row>50</xdr:row>
          <xdr:rowOff>297180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19</xdr:row>
          <xdr:rowOff>68580</xdr:rowOff>
        </xdr:from>
        <xdr:to>
          <xdr:col>10</xdr:col>
          <xdr:colOff>601980</xdr:colOff>
          <xdr:row>19</xdr:row>
          <xdr:rowOff>297180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21</xdr:row>
          <xdr:rowOff>68580</xdr:rowOff>
        </xdr:from>
        <xdr:to>
          <xdr:col>10</xdr:col>
          <xdr:colOff>601980</xdr:colOff>
          <xdr:row>21</xdr:row>
          <xdr:rowOff>297180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20</xdr:row>
          <xdr:rowOff>68580</xdr:rowOff>
        </xdr:from>
        <xdr:to>
          <xdr:col>10</xdr:col>
          <xdr:colOff>601980</xdr:colOff>
          <xdr:row>20</xdr:row>
          <xdr:rowOff>297180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29</xdr:row>
          <xdr:rowOff>68580</xdr:rowOff>
        </xdr:from>
        <xdr:to>
          <xdr:col>10</xdr:col>
          <xdr:colOff>601980</xdr:colOff>
          <xdr:row>29</xdr:row>
          <xdr:rowOff>297180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30</xdr:row>
          <xdr:rowOff>45720</xdr:rowOff>
        </xdr:from>
        <xdr:to>
          <xdr:col>10</xdr:col>
          <xdr:colOff>601980</xdr:colOff>
          <xdr:row>30</xdr:row>
          <xdr:rowOff>274320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13</xdr:row>
          <xdr:rowOff>68580</xdr:rowOff>
        </xdr:from>
        <xdr:to>
          <xdr:col>10</xdr:col>
          <xdr:colOff>601980</xdr:colOff>
          <xdr:row>13</xdr:row>
          <xdr:rowOff>297180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68580</xdr:rowOff>
        </xdr:from>
        <xdr:to>
          <xdr:col>10</xdr:col>
          <xdr:colOff>601980</xdr:colOff>
          <xdr:row>14</xdr:row>
          <xdr:rowOff>297180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15</xdr:row>
          <xdr:rowOff>68580</xdr:rowOff>
        </xdr:from>
        <xdr:to>
          <xdr:col>10</xdr:col>
          <xdr:colOff>601980</xdr:colOff>
          <xdr:row>15</xdr:row>
          <xdr:rowOff>297180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49</xdr:row>
          <xdr:rowOff>68580</xdr:rowOff>
        </xdr:from>
        <xdr:to>
          <xdr:col>10</xdr:col>
          <xdr:colOff>601980</xdr:colOff>
          <xdr:row>49</xdr:row>
          <xdr:rowOff>297180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36</xdr:row>
          <xdr:rowOff>68580</xdr:rowOff>
        </xdr:from>
        <xdr:to>
          <xdr:col>10</xdr:col>
          <xdr:colOff>601980</xdr:colOff>
          <xdr:row>36</xdr:row>
          <xdr:rowOff>297180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37</xdr:row>
          <xdr:rowOff>68580</xdr:rowOff>
        </xdr:from>
        <xdr:to>
          <xdr:col>10</xdr:col>
          <xdr:colOff>601980</xdr:colOff>
          <xdr:row>37</xdr:row>
          <xdr:rowOff>297180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38</xdr:row>
          <xdr:rowOff>68580</xdr:rowOff>
        </xdr:from>
        <xdr:to>
          <xdr:col>10</xdr:col>
          <xdr:colOff>601980</xdr:colOff>
          <xdr:row>38</xdr:row>
          <xdr:rowOff>297180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31</xdr:row>
          <xdr:rowOff>45720</xdr:rowOff>
        </xdr:from>
        <xdr:to>
          <xdr:col>10</xdr:col>
          <xdr:colOff>601980</xdr:colOff>
          <xdr:row>31</xdr:row>
          <xdr:rowOff>274320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68580</xdr:rowOff>
        </xdr:from>
        <xdr:to>
          <xdr:col>10</xdr:col>
          <xdr:colOff>601980</xdr:colOff>
          <xdr:row>8</xdr:row>
          <xdr:rowOff>297180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55</xdr:row>
          <xdr:rowOff>45720</xdr:rowOff>
        </xdr:from>
        <xdr:to>
          <xdr:col>10</xdr:col>
          <xdr:colOff>601980</xdr:colOff>
          <xdr:row>55</xdr:row>
          <xdr:rowOff>274320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43</xdr:row>
          <xdr:rowOff>68580</xdr:rowOff>
        </xdr:from>
        <xdr:to>
          <xdr:col>10</xdr:col>
          <xdr:colOff>601980</xdr:colOff>
          <xdr:row>43</xdr:row>
          <xdr:rowOff>297180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44</xdr:row>
          <xdr:rowOff>68580</xdr:rowOff>
        </xdr:from>
        <xdr:to>
          <xdr:col>10</xdr:col>
          <xdr:colOff>601980</xdr:colOff>
          <xdr:row>44</xdr:row>
          <xdr:rowOff>297180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Q38"/>
  <sheetViews>
    <sheetView showZeros="0" zoomScaleNormal="100" zoomScaleSheetLayoutView="100" workbookViewId="0">
      <selection activeCell="H13" sqref="H13"/>
    </sheetView>
  </sheetViews>
  <sheetFormatPr defaultColWidth="8.88671875" defaultRowHeight="20.100000000000001" customHeight="1" x14ac:dyDescent="0.2"/>
  <cols>
    <col min="1" max="1" width="3.109375" style="31" customWidth="1"/>
    <col min="2" max="3" width="10.33203125" style="31" customWidth="1"/>
    <col min="4" max="4" width="9.88671875" style="32" customWidth="1"/>
    <col min="5" max="8" width="9.88671875" style="31" customWidth="1"/>
    <col min="9" max="9" width="8.88671875" style="31"/>
    <col min="10" max="15" width="11.6640625" style="31" customWidth="1"/>
    <col min="16" max="16384" width="8.88671875" style="31"/>
  </cols>
  <sheetData>
    <row r="1" spans="1:15" ht="26.1" customHeight="1" x14ac:dyDescent="0.2">
      <c r="A1" s="61"/>
      <c r="B1" s="252" t="s">
        <v>100</v>
      </c>
      <c r="C1" s="252"/>
      <c r="D1" s="252"/>
      <c r="E1" s="252"/>
      <c r="F1" s="252"/>
      <c r="G1" s="252"/>
      <c r="H1" s="252"/>
      <c r="I1" s="61"/>
      <c r="J1" s="72"/>
      <c r="K1" s="72"/>
      <c r="L1" s="72"/>
      <c r="M1" s="72"/>
      <c r="N1" s="72"/>
      <c r="O1" s="72"/>
    </row>
    <row r="2" spans="1:15" ht="20.100000000000001" customHeight="1" x14ac:dyDescent="0.2">
      <c r="A2" s="61"/>
      <c r="B2" s="114"/>
      <c r="C2" s="65" t="s">
        <v>98</v>
      </c>
      <c r="D2" s="115"/>
      <c r="E2" s="65" t="s">
        <v>106</v>
      </c>
      <c r="F2" s="172"/>
      <c r="G2" s="61" t="s">
        <v>99</v>
      </c>
      <c r="H2" s="61"/>
      <c r="I2" s="61"/>
      <c r="J2" s="72"/>
      <c r="K2" s="72"/>
      <c r="L2" s="72"/>
      <c r="M2" s="72"/>
      <c r="N2" s="72"/>
      <c r="O2" s="72"/>
    </row>
    <row r="3" spans="1:15" ht="20.100000000000001" customHeight="1" thickBot="1" x14ac:dyDescent="0.25">
      <c r="A3" s="61"/>
      <c r="B3" s="73" t="s">
        <v>137</v>
      </c>
      <c r="C3" s="61"/>
      <c r="D3" s="63"/>
      <c r="E3" s="61"/>
      <c r="F3" s="61"/>
      <c r="G3" s="61"/>
      <c r="H3" s="61"/>
      <c r="I3" s="61"/>
      <c r="J3" s="72" t="s">
        <v>96</v>
      </c>
      <c r="K3" s="72"/>
      <c r="L3" s="72"/>
      <c r="M3" s="72"/>
      <c r="N3" s="72"/>
      <c r="O3" s="72"/>
    </row>
    <row r="4" spans="1:15" ht="20.100000000000001" customHeight="1" x14ac:dyDescent="0.2">
      <c r="A4" s="61"/>
      <c r="B4" s="74" t="s">
        <v>136</v>
      </c>
      <c r="C4" s="61"/>
      <c r="D4" s="63"/>
      <c r="E4" s="61"/>
      <c r="F4" s="61"/>
      <c r="G4" s="61"/>
      <c r="H4" s="61"/>
      <c r="I4" s="61"/>
      <c r="J4" s="181" t="s">
        <v>79</v>
      </c>
      <c r="K4" s="184" t="s">
        <v>80</v>
      </c>
      <c r="L4" s="185" t="s">
        <v>120</v>
      </c>
      <c r="M4" s="72"/>
      <c r="N4" s="72"/>
      <c r="O4" s="72"/>
    </row>
    <row r="5" spans="1:15" ht="20.100000000000001" customHeight="1" x14ac:dyDescent="0.2">
      <c r="A5" s="61"/>
      <c r="B5" s="65" t="s">
        <v>78</v>
      </c>
      <c r="C5" s="65"/>
      <c r="D5" s="63"/>
      <c r="E5" s="61"/>
      <c r="F5" s="64"/>
      <c r="G5" s="64"/>
      <c r="H5" s="64"/>
      <c r="I5" s="61"/>
      <c r="J5" s="182" t="s">
        <v>81</v>
      </c>
      <c r="K5" s="75" t="s">
        <v>105</v>
      </c>
      <c r="L5" s="186" t="s">
        <v>121</v>
      </c>
      <c r="M5" s="72"/>
      <c r="N5" s="72"/>
      <c r="O5" s="72"/>
    </row>
    <row r="6" spans="1:15" ht="20.100000000000001" customHeight="1" thickBot="1" x14ac:dyDescent="0.25">
      <c r="A6" s="61"/>
      <c r="B6" s="264" t="s">
        <v>43</v>
      </c>
      <c r="C6" s="265"/>
      <c r="D6" s="253">
        <v>2022108153</v>
      </c>
      <c r="E6" s="253"/>
      <c r="F6" s="76"/>
      <c r="G6" s="77"/>
      <c r="H6" s="77"/>
      <c r="I6" s="64"/>
      <c r="J6" s="183" t="s">
        <v>82</v>
      </c>
      <c r="K6" s="187" t="s">
        <v>184</v>
      </c>
      <c r="L6" s="188" t="s">
        <v>155</v>
      </c>
      <c r="M6" s="72"/>
      <c r="N6" s="72"/>
      <c r="O6" s="72"/>
    </row>
    <row r="7" spans="1:15" ht="20.100000000000001" customHeight="1" x14ac:dyDescent="0.2">
      <c r="A7" s="61"/>
      <c r="B7" s="266" t="s">
        <v>44</v>
      </c>
      <c r="C7" s="267"/>
      <c r="D7" s="256" t="s">
        <v>277</v>
      </c>
      <c r="E7" s="257"/>
      <c r="F7" s="257"/>
      <c r="G7" s="257"/>
      <c r="H7" s="258"/>
      <c r="I7" s="61"/>
      <c r="J7" s="183" t="s">
        <v>83</v>
      </c>
      <c r="K7" s="78"/>
      <c r="L7" s="79"/>
      <c r="M7" s="72"/>
      <c r="N7" s="72"/>
      <c r="O7" s="72"/>
    </row>
    <row r="8" spans="1:15" ht="20.100000000000001" customHeight="1" x14ac:dyDescent="0.2">
      <c r="A8" s="61"/>
      <c r="B8" s="268"/>
      <c r="C8" s="269"/>
      <c r="D8" s="259"/>
      <c r="E8" s="260"/>
      <c r="F8" s="260"/>
      <c r="G8" s="260"/>
      <c r="H8" s="261"/>
      <c r="I8" s="61"/>
      <c r="J8" s="183" t="s">
        <v>84</v>
      </c>
      <c r="K8" s="78"/>
      <c r="L8" s="79"/>
      <c r="M8" s="72"/>
      <c r="N8" s="72"/>
      <c r="O8" s="72"/>
    </row>
    <row r="9" spans="1:15" ht="20.100000000000001" customHeight="1" x14ac:dyDescent="0.2">
      <c r="A9" s="61"/>
      <c r="B9" s="264" t="s">
        <v>91</v>
      </c>
      <c r="C9" s="265"/>
      <c r="D9" s="249" t="s">
        <v>82</v>
      </c>
      <c r="E9" s="251"/>
      <c r="F9" s="80" t="s">
        <v>88</v>
      </c>
      <c r="G9" s="81"/>
      <c r="H9" s="81"/>
      <c r="I9" s="61"/>
      <c r="J9" s="183" t="s">
        <v>85</v>
      </c>
      <c r="K9" s="78"/>
      <c r="L9" s="79"/>
      <c r="M9" s="72"/>
      <c r="N9" s="72"/>
      <c r="O9" s="72"/>
    </row>
    <row r="10" spans="1:15" ht="20.100000000000001" customHeight="1" x14ac:dyDescent="0.2">
      <c r="A10" s="61"/>
      <c r="B10" s="264" t="s">
        <v>80</v>
      </c>
      <c r="C10" s="265"/>
      <c r="D10" s="111" t="s">
        <v>199</v>
      </c>
      <c r="E10" s="110">
        <v>4</v>
      </c>
      <c r="F10" s="112" t="s">
        <v>104</v>
      </c>
      <c r="G10" s="113" t="s">
        <v>184</v>
      </c>
      <c r="H10" s="82"/>
      <c r="I10" s="61"/>
      <c r="J10" s="183" t="s">
        <v>86</v>
      </c>
      <c r="K10" s="78"/>
      <c r="L10" s="79"/>
      <c r="M10" s="72"/>
      <c r="N10" s="72"/>
      <c r="O10" s="72"/>
    </row>
    <row r="11" spans="1:15" ht="20.100000000000001" customHeight="1" thickBot="1" x14ac:dyDescent="0.25">
      <c r="A11" s="61"/>
      <c r="B11" s="264" t="s">
        <v>122</v>
      </c>
      <c r="C11" s="265"/>
      <c r="D11" s="249" t="s">
        <v>121</v>
      </c>
      <c r="E11" s="250"/>
      <c r="F11" s="250"/>
      <c r="G11" s="251"/>
      <c r="H11" s="83"/>
      <c r="I11" s="61"/>
      <c r="J11" s="189" t="s">
        <v>87</v>
      </c>
      <c r="K11" s="78"/>
      <c r="L11" s="79"/>
      <c r="M11" s="72"/>
      <c r="N11" s="72"/>
      <c r="O11" s="72"/>
    </row>
    <row r="12" spans="1:15" ht="20.100000000000001" customHeight="1" x14ac:dyDescent="0.2">
      <c r="A12" s="61" t="s">
        <v>160</v>
      </c>
      <c r="B12" s="62"/>
      <c r="C12" s="62"/>
      <c r="D12" s="63"/>
      <c r="E12" s="61"/>
      <c r="F12" s="61"/>
      <c r="G12" s="64"/>
      <c r="H12" s="64"/>
      <c r="I12" s="61"/>
      <c r="J12" s="200"/>
      <c r="K12" s="190" t="s">
        <v>161</v>
      </c>
      <c r="L12" s="197" t="s">
        <v>162</v>
      </c>
      <c r="M12" s="195"/>
      <c r="N12" s="196"/>
      <c r="O12" s="72"/>
    </row>
    <row r="13" spans="1:15" ht="20.100000000000001" customHeight="1" x14ac:dyDescent="0.2">
      <c r="A13" s="61"/>
      <c r="B13" s="262" t="s">
        <v>164</v>
      </c>
      <c r="C13" s="263"/>
      <c r="D13" s="242" t="str">
        <f>TEXT(IF(D11=L5,K13,L13),)</f>
        <v/>
      </c>
      <c r="E13" s="244"/>
      <c r="F13" s="176" t="s">
        <v>172</v>
      </c>
      <c r="G13" s="61"/>
      <c r="H13" s="61"/>
      <c r="I13" s="61"/>
      <c r="J13" s="201" t="str">
        <f>B13</f>
        <v>シートの追加</v>
      </c>
      <c r="K13" s="175"/>
      <c r="L13" s="174" t="s">
        <v>163</v>
      </c>
      <c r="M13" s="180"/>
      <c r="N13" s="198"/>
      <c r="O13" s="72"/>
    </row>
    <row r="14" spans="1:15" ht="20.100000000000001" customHeight="1" x14ac:dyDescent="0.2">
      <c r="A14" s="61"/>
      <c r="B14" s="262" t="s">
        <v>156</v>
      </c>
      <c r="C14" s="263"/>
      <c r="D14" s="280" t="str">
        <f>IF(D11=L5,K14,L14)</f>
        <v>３種類</v>
      </c>
      <c r="E14" s="281"/>
      <c r="F14" s="176" t="s">
        <v>165</v>
      </c>
      <c r="G14" s="61"/>
      <c r="H14" s="61"/>
      <c r="I14" s="61"/>
      <c r="J14" s="201" t="str">
        <f>B14</f>
        <v>シートの種類</v>
      </c>
      <c r="K14" s="173" t="s">
        <v>157</v>
      </c>
      <c r="L14" s="199" t="s">
        <v>158</v>
      </c>
      <c r="M14" s="180"/>
      <c r="N14" s="198"/>
      <c r="O14" s="72"/>
    </row>
    <row r="15" spans="1:15" ht="20.100000000000001" customHeight="1" thickBot="1" x14ac:dyDescent="0.25">
      <c r="A15" s="61"/>
      <c r="B15" s="262" t="s">
        <v>170</v>
      </c>
      <c r="C15" s="263"/>
      <c r="D15" s="242">
        <f>IF(D11=L5,K15,L15)</f>
        <v>0</v>
      </c>
      <c r="E15" s="243"/>
      <c r="F15" s="243">
        <f t="shared" ref="F15" si="0">IF(F12=N6,M15,N15)</f>
        <v>0</v>
      </c>
      <c r="G15" s="244"/>
      <c r="H15" s="176" t="s">
        <v>172</v>
      </c>
      <c r="I15" s="61"/>
      <c r="J15" s="202" t="str">
        <f>B15</f>
        <v>シート名</v>
      </c>
      <c r="K15" s="191"/>
      <c r="L15" s="192" t="s">
        <v>171</v>
      </c>
      <c r="M15" s="193"/>
      <c r="N15" s="194"/>
      <c r="O15" s="72"/>
    </row>
    <row r="16" spans="1:15" ht="20.100000000000001" customHeight="1" x14ac:dyDescent="0.2">
      <c r="A16" s="61" t="s">
        <v>159</v>
      </c>
      <c r="B16" s="62"/>
      <c r="C16" s="62"/>
      <c r="D16" s="63"/>
      <c r="E16" s="61"/>
      <c r="F16" s="61"/>
      <c r="G16" s="64"/>
      <c r="H16" s="64"/>
      <c r="I16" s="61"/>
      <c r="J16" s="84"/>
      <c r="K16" s="72"/>
      <c r="L16" s="72"/>
      <c r="M16" s="72"/>
      <c r="N16" s="72"/>
      <c r="O16" s="72"/>
    </row>
    <row r="17" spans="1:17" ht="20.100000000000001" customHeight="1" x14ac:dyDescent="0.2">
      <c r="A17" s="61"/>
      <c r="B17" s="262" t="s">
        <v>110</v>
      </c>
      <c r="C17" s="263"/>
      <c r="D17" s="242" t="str">
        <f>"平成"&amp;33-5&amp;"年度から令和"&amp;IF(E10-1=1,"元",E10-1)&amp;"年度まで"</f>
        <v>平成28年度から令和3年度まで</v>
      </c>
      <c r="E17" s="243"/>
      <c r="F17" s="243"/>
      <c r="G17" s="244"/>
      <c r="H17" s="61"/>
      <c r="I17" s="61"/>
      <c r="K17" s="72"/>
      <c r="L17" s="72"/>
      <c r="M17" s="72"/>
      <c r="N17" s="72"/>
      <c r="O17" s="72"/>
    </row>
    <row r="18" spans="1:17" ht="20.100000000000001" customHeight="1" x14ac:dyDescent="0.2">
      <c r="A18" s="61"/>
      <c r="B18" s="262" t="s">
        <v>95</v>
      </c>
      <c r="C18" s="263"/>
      <c r="D18" s="242" t="str">
        <f>"平成"&amp;34-10&amp;"年度から令和"&amp;IF(E10-1=1,"元",E10-1)&amp;"年度まで"</f>
        <v>平成24年度から令和3年度まで</v>
      </c>
      <c r="E18" s="243"/>
      <c r="F18" s="243"/>
      <c r="G18" s="244"/>
      <c r="H18" s="61"/>
      <c r="I18" s="61"/>
      <c r="K18" s="72"/>
      <c r="L18" s="72"/>
      <c r="M18" s="72"/>
      <c r="N18" s="72"/>
      <c r="O18" s="72"/>
    </row>
    <row r="19" spans="1:17" ht="20.100000000000001" customHeight="1" x14ac:dyDescent="0.2">
      <c r="A19" s="61"/>
      <c r="B19" s="264" t="s">
        <v>93</v>
      </c>
      <c r="C19" s="265"/>
      <c r="D19" s="254">
        <f>IF(OR(D9=J6),L19,K19)</f>
        <v>6000</v>
      </c>
      <c r="E19" s="255"/>
      <c r="F19" s="61" t="s">
        <v>94</v>
      </c>
      <c r="G19" s="61"/>
      <c r="H19" s="61"/>
      <c r="I19" s="61"/>
      <c r="J19" s="85" t="s">
        <v>97</v>
      </c>
      <c r="K19" s="203">
        <v>4000</v>
      </c>
      <c r="L19" s="203">
        <v>6000</v>
      </c>
      <c r="M19" s="72"/>
      <c r="N19" s="72"/>
      <c r="O19" s="72"/>
    </row>
    <row r="20" spans="1:17" ht="20.100000000000001" customHeight="1" x14ac:dyDescent="0.2">
      <c r="A20" s="61"/>
      <c r="B20" s="65"/>
      <c r="C20" s="65"/>
      <c r="D20" s="63"/>
      <c r="E20" s="61"/>
      <c r="F20" s="61"/>
      <c r="G20" s="61"/>
      <c r="H20" s="61"/>
      <c r="I20" s="61"/>
      <c r="J20" s="72" t="s">
        <v>196</v>
      </c>
      <c r="K20" s="72"/>
      <c r="L20" s="72"/>
      <c r="M20" s="72"/>
      <c r="N20" s="72"/>
      <c r="O20" s="72"/>
    </row>
    <row r="21" spans="1:17" ht="20.100000000000001" customHeight="1" x14ac:dyDescent="0.2">
      <c r="A21" s="61"/>
      <c r="B21" s="262" t="s">
        <v>103</v>
      </c>
      <c r="C21" s="263"/>
      <c r="D21" s="242" t="str">
        <f>IF(OR(G10=K5),J22,J23)</f>
        <v>前年度（令和3年度）</v>
      </c>
      <c r="E21" s="243"/>
      <c r="F21" s="243"/>
      <c r="G21" s="244"/>
      <c r="H21" s="61"/>
      <c r="I21" s="61"/>
      <c r="J21" s="86" t="s">
        <v>108</v>
      </c>
      <c r="K21" s="87"/>
      <c r="L21" s="87"/>
      <c r="M21" s="88" t="s">
        <v>109</v>
      </c>
      <c r="N21" s="87"/>
      <c r="O21" s="89"/>
      <c r="P21" s="59"/>
      <c r="Q21" s="60"/>
    </row>
    <row r="22" spans="1:17" ht="20.100000000000001" customHeight="1" x14ac:dyDescent="0.2">
      <c r="A22" s="61"/>
      <c r="B22" s="262" t="s">
        <v>107</v>
      </c>
      <c r="C22" s="263"/>
      <c r="D22" s="242" t="str">
        <f>IF(OR(G10=K5),M22,M23)</f>
        <v>令和元年度から令和3年度まで</v>
      </c>
      <c r="E22" s="243"/>
      <c r="F22" s="243"/>
      <c r="G22" s="244"/>
      <c r="H22" s="61"/>
      <c r="I22" s="61"/>
      <c r="J22" s="90" t="str">
        <f>"前々年度（令和"&amp;E10-2&amp;"年度）"</f>
        <v>前々年度（令和2年度）</v>
      </c>
      <c r="K22" s="91"/>
      <c r="L22" s="91"/>
      <c r="M22" s="274" t="str">
        <f>"平成"&amp;34-4&amp;"年度から令和"&amp;E10-2&amp;"年度まで"</f>
        <v>平成30年度から令和2年度まで</v>
      </c>
      <c r="N22" s="275"/>
      <c r="O22" s="276"/>
      <c r="P22" s="59"/>
      <c r="Q22" s="60"/>
    </row>
    <row r="23" spans="1:17" ht="20.100000000000001" customHeight="1" x14ac:dyDescent="0.2">
      <c r="A23" s="61"/>
      <c r="B23" s="65"/>
      <c r="C23" s="65"/>
      <c r="D23" s="63"/>
      <c r="E23" s="61"/>
      <c r="F23" s="61"/>
      <c r="G23" s="61"/>
      <c r="H23" s="61"/>
      <c r="I23" s="61"/>
      <c r="J23" s="92" t="str">
        <f>"前年度（令和"&amp;E10-1&amp;"年度）"</f>
        <v>前年度（令和3年度）</v>
      </c>
      <c r="K23" s="93"/>
      <c r="L23" s="93"/>
      <c r="M23" s="274" t="str">
        <f>"令和元年度から令和"&amp;E10-1&amp;"年度まで"</f>
        <v>令和元年度から令和3年度まで</v>
      </c>
      <c r="N23" s="275"/>
      <c r="O23" s="276"/>
      <c r="P23" s="59"/>
      <c r="Q23" s="60"/>
    </row>
    <row r="24" spans="1:17" ht="20.100000000000001" customHeight="1" x14ac:dyDescent="0.2">
      <c r="A24" s="61"/>
      <c r="B24" s="262" t="s">
        <v>111</v>
      </c>
      <c r="C24" s="263"/>
      <c r="D24" s="242" t="str">
        <f>"令和元年4月1日"</f>
        <v>令和元年4月1日</v>
      </c>
      <c r="E24" s="243"/>
      <c r="F24" s="243"/>
      <c r="G24" s="244"/>
      <c r="H24" s="61"/>
      <c r="I24" s="61"/>
      <c r="J24" s="72"/>
      <c r="K24" s="72"/>
      <c r="L24" s="72"/>
      <c r="M24" s="72"/>
      <c r="N24" s="72"/>
      <c r="O24" s="72"/>
    </row>
    <row r="25" spans="1:17" ht="20.100000000000001" customHeight="1" x14ac:dyDescent="0.2">
      <c r="A25" s="61"/>
      <c r="B25" s="65"/>
      <c r="C25" s="65"/>
      <c r="D25" s="63"/>
      <c r="E25" s="61"/>
      <c r="F25" s="61"/>
      <c r="G25" s="61"/>
      <c r="H25" s="61"/>
      <c r="I25" s="61"/>
      <c r="J25" s="72" t="s">
        <v>154</v>
      </c>
      <c r="K25" s="72"/>
      <c r="L25" s="72"/>
      <c r="M25" s="72"/>
      <c r="N25" s="72"/>
      <c r="O25" s="72"/>
    </row>
    <row r="26" spans="1:17" ht="20.100000000000001" customHeight="1" x14ac:dyDescent="0.2">
      <c r="A26" s="61"/>
      <c r="B26" s="262" t="s">
        <v>201</v>
      </c>
      <c r="C26" s="263"/>
      <c r="D26" s="277" t="str">
        <f>IF(D9=J5,K27,IF(D9=J6,K28,IF(D9=J11,K29,K30)))</f>
        <v>被災建築物応急危険度判定士の雇用</v>
      </c>
      <c r="E26" s="278"/>
      <c r="F26" s="278"/>
      <c r="G26" s="278"/>
      <c r="H26" s="279"/>
      <c r="I26" s="61"/>
      <c r="J26" s="71" t="s">
        <v>116</v>
      </c>
      <c r="K26" s="86" t="s">
        <v>117</v>
      </c>
      <c r="L26" s="87"/>
      <c r="M26" s="87"/>
      <c r="N26" s="87"/>
      <c r="O26" s="89"/>
    </row>
    <row r="27" spans="1:17" ht="20.100000000000001" customHeight="1" x14ac:dyDescent="0.2">
      <c r="A27" s="61"/>
      <c r="B27" s="61"/>
      <c r="C27" s="61"/>
      <c r="D27" s="63"/>
      <c r="E27" s="61"/>
      <c r="F27" s="61"/>
      <c r="G27" s="61"/>
      <c r="H27" s="61"/>
      <c r="I27" s="61"/>
      <c r="J27" s="94" t="s">
        <v>113</v>
      </c>
      <c r="K27" s="95" t="s">
        <v>202</v>
      </c>
      <c r="L27" s="96"/>
      <c r="M27" s="96"/>
      <c r="N27" s="96"/>
      <c r="O27" s="97"/>
    </row>
    <row r="28" spans="1:17" ht="20.100000000000001" customHeight="1" x14ac:dyDescent="0.2">
      <c r="A28" s="61"/>
      <c r="B28" s="245" t="s">
        <v>148</v>
      </c>
      <c r="C28" s="246"/>
      <c r="D28" s="242" t="str">
        <f>IF(OR(D9=J5,D9=J9,D9=J10,D9=J11),L33,L34)</f>
        <v>１台以上</v>
      </c>
      <c r="E28" s="243"/>
      <c r="F28" s="243"/>
      <c r="G28" s="244"/>
      <c r="H28" s="61"/>
      <c r="I28" s="68"/>
      <c r="J28" s="98" t="s">
        <v>112</v>
      </c>
      <c r="K28" s="99" t="s">
        <v>203</v>
      </c>
      <c r="L28" s="100"/>
      <c r="M28" s="100"/>
      <c r="N28" s="100"/>
      <c r="O28" s="101"/>
    </row>
    <row r="29" spans="1:17" ht="20.100000000000001" customHeight="1" x14ac:dyDescent="0.2">
      <c r="A29" s="61"/>
      <c r="B29" s="247"/>
      <c r="C29" s="248"/>
      <c r="D29" s="242" t="str">
        <f>IF(OR(D9=J5,D9=J9,D9=J10,D9=J11),M33,M34)</f>
        <v>上記以外</v>
      </c>
      <c r="E29" s="243"/>
      <c r="F29" s="243"/>
      <c r="G29" s="244"/>
      <c r="H29" s="61"/>
      <c r="I29" s="61"/>
      <c r="J29" s="98" t="s">
        <v>114</v>
      </c>
      <c r="K29" s="99" t="s">
        <v>274</v>
      </c>
      <c r="L29" s="100"/>
      <c r="M29" s="100"/>
      <c r="N29" s="100"/>
      <c r="O29" s="101"/>
    </row>
    <row r="30" spans="1:17" ht="20.100000000000001" customHeight="1" x14ac:dyDescent="0.2">
      <c r="A30" s="61"/>
      <c r="B30" s="143"/>
      <c r="C30" s="143"/>
      <c r="D30" s="148" t="s">
        <v>204</v>
      </c>
      <c r="E30" s="143"/>
      <c r="F30" s="143"/>
      <c r="G30" s="143"/>
      <c r="H30" s="61"/>
      <c r="I30" s="61"/>
      <c r="J30" s="102" t="s">
        <v>115</v>
      </c>
      <c r="K30" s="92" t="s">
        <v>124</v>
      </c>
      <c r="L30" s="93"/>
      <c r="M30" s="93"/>
      <c r="N30" s="93"/>
      <c r="O30" s="103"/>
    </row>
    <row r="31" spans="1:17" ht="20.100000000000001" customHeight="1" x14ac:dyDescent="0.2">
      <c r="A31" s="61"/>
      <c r="B31" s="61"/>
      <c r="C31" s="64"/>
      <c r="D31" s="70"/>
      <c r="E31" s="64"/>
      <c r="F31" s="64"/>
      <c r="G31" s="64"/>
      <c r="H31" s="64"/>
      <c r="I31" s="61"/>
      <c r="O31" s="72"/>
    </row>
    <row r="32" spans="1:17" ht="20.100000000000001" customHeight="1" x14ac:dyDescent="0.2">
      <c r="A32" s="61"/>
      <c r="B32" s="61"/>
      <c r="C32" s="61"/>
      <c r="D32" s="66" t="s">
        <v>135</v>
      </c>
      <c r="E32" s="67" t="s">
        <v>133</v>
      </c>
      <c r="F32" s="67" t="s">
        <v>129</v>
      </c>
      <c r="G32" s="67" t="s">
        <v>134</v>
      </c>
      <c r="H32" s="61"/>
      <c r="I32" s="61"/>
      <c r="J32" s="31" t="s">
        <v>149</v>
      </c>
      <c r="O32" s="72"/>
    </row>
    <row r="33" spans="1:15" ht="20.100000000000001" customHeight="1" x14ac:dyDescent="0.2">
      <c r="A33" s="61"/>
      <c r="B33" s="262" t="s">
        <v>125</v>
      </c>
      <c r="C33" s="263"/>
      <c r="D33" s="69">
        <v>9</v>
      </c>
      <c r="E33" s="69">
        <f>IF(OR(D11=J37),J38,K38)</f>
        <v>-2</v>
      </c>
      <c r="F33" s="69">
        <f>IF(OR(D9=J5,D9=J6,D9=J11),L38,N38)</f>
        <v>0</v>
      </c>
      <c r="G33" s="172">
        <f>D33+E33+F33</f>
        <v>7</v>
      </c>
      <c r="H33" s="61"/>
      <c r="I33" s="61"/>
      <c r="J33" s="145" t="s">
        <v>150</v>
      </c>
      <c r="K33" s="146"/>
      <c r="L33" s="147" t="s">
        <v>152</v>
      </c>
      <c r="M33" s="147" t="s">
        <v>153</v>
      </c>
      <c r="O33" s="72"/>
    </row>
    <row r="34" spans="1:15" ht="20.100000000000001" customHeight="1" x14ac:dyDescent="0.2">
      <c r="A34" s="143"/>
      <c r="B34" s="262" t="s">
        <v>126</v>
      </c>
      <c r="C34" s="263"/>
      <c r="D34" s="69">
        <v>29</v>
      </c>
      <c r="E34" s="69">
        <f>E33</f>
        <v>-2</v>
      </c>
      <c r="F34" s="69">
        <f>F33</f>
        <v>0</v>
      </c>
      <c r="G34" s="172">
        <f>D34+E34+F34</f>
        <v>27</v>
      </c>
      <c r="H34" s="143"/>
      <c r="I34" s="143"/>
      <c r="J34" s="145" t="s">
        <v>151</v>
      </c>
      <c r="K34" s="146"/>
      <c r="L34" s="147" t="s">
        <v>200</v>
      </c>
      <c r="M34" s="147" t="s">
        <v>53</v>
      </c>
    </row>
    <row r="35" spans="1:15" ht="20.100000000000001" customHeight="1" x14ac:dyDescent="0.2">
      <c r="A35" s="143"/>
      <c r="B35" s="143"/>
      <c r="C35" s="143"/>
      <c r="D35" s="144"/>
      <c r="E35" s="143"/>
      <c r="F35" s="143"/>
      <c r="G35" s="143"/>
      <c r="H35" s="143"/>
      <c r="I35" s="143"/>
    </row>
    <row r="36" spans="1:15" ht="20.100000000000001" customHeight="1" x14ac:dyDescent="0.2">
      <c r="J36" s="72" t="s">
        <v>130</v>
      </c>
      <c r="K36" s="72"/>
      <c r="L36" s="72"/>
      <c r="M36" s="72"/>
      <c r="N36" s="72"/>
    </row>
    <row r="37" spans="1:15" ht="20.100000000000001" customHeight="1" x14ac:dyDescent="0.2">
      <c r="J37" s="104" t="s">
        <v>127</v>
      </c>
      <c r="K37" s="105" t="s">
        <v>128</v>
      </c>
      <c r="L37" s="272" t="s">
        <v>131</v>
      </c>
      <c r="M37" s="273"/>
      <c r="N37" s="106" t="s">
        <v>132</v>
      </c>
    </row>
    <row r="38" spans="1:15" ht="20.100000000000001" customHeight="1" x14ac:dyDescent="0.2">
      <c r="J38" s="107">
        <v>-2</v>
      </c>
      <c r="K38" s="108">
        <v>0</v>
      </c>
      <c r="L38" s="270">
        <v>0</v>
      </c>
      <c r="M38" s="271"/>
      <c r="N38" s="109">
        <v>-1</v>
      </c>
    </row>
  </sheetData>
  <mergeCells count="39">
    <mergeCell ref="D28:G28"/>
    <mergeCell ref="B14:C14"/>
    <mergeCell ref="B13:C13"/>
    <mergeCell ref="D14:E14"/>
    <mergeCell ref="D13:E13"/>
    <mergeCell ref="B15:C15"/>
    <mergeCell ref="D15:G15"/>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s>
  <phoneticPr fontId="2"/>
  <dataValidations count="3">
    <dataValidation type="list" allowBlank="1" showInputMessage="1" showErrorMessage="1" sqref="D9">
      <formula1>$J$5:$J$11</formula1>
    </dataValidation>
    <dataValidation type="list" allowBlank="1" showInputMessage="1" showErrorMessage="1" sqref="G10">
      <formula1>$K$5:$K$6</formula1>
    </dataValidation>
    <dataValidation type="list" allowBlank="1" showInputMessage="1" showErrorMessage="1" sqref="D11">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B1:O32"/>
  <sheetViews>
    <sheetView tabSelected="1" view="pageBreakPreview" zoomScaleNormal="90" zoomScaleSheetLayoutView="100" workbookViewId="0">
      <selection activeCell="E30" sqref="E30:J30"/>
    </sheetView>
  </sheetViews>
  <sheetFormatPr defaultColWidth="8.88671875" defaultRowHeight="20.100000000000001" customHeight="1" x14ac:dyDescent="0.2"/>
  <cols>
    <col min="1" max="1" width="1" style="30" customWidth="1"/>
    <col min="2" max="11" width="8.88671875" style="30"/>
    <col min="12" max="12" width="0" style="30" hidden="1" customWidth="1"/>
    <col min="13" max="14" width="8.88671875" style="30"/>
    <col min="15" max="15" width="10.6640625" style="30" customWidth="1"/>
    <col min="16" max="16384" width="8.88671875" style="30"/>
  </cols>
  <sheetData>
    <row r="1" spans="2:15" ht="20.100000000000001" customHeight="1" x14ac:dyDescent="0.35">
      <c r="L1" s="179" t="s">
        <v>169</v>
      </c>
    </row>
    <row r="2" spans="2:15" ht="20.100000000000001" customHeight="1" x14ac:dyDescent="0.2">
      <c r="L2" s="296" t="s">
        <v>191</v>
      </c>
    </row>
    <row r="3" spans="2:15" ht="20.100000000000001" customHeight="1" x14ac:dyDescent="0.2">
      <c r="L3" s="296"/>
    </row>
    <row r="4" spans="2:15" ht="20.100000000000001" customHeight="1" x14ac:dyDescent="0.2">
      <c r="B4" s="297"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297"/>
      <c r="D4" s="297"/>
      <c r="E4" s="297"/>
      <c r="F4" s="297"/>
      <c r="G4" s="297"/>
      <c r="H4" s="297"/>
      <c r="I4" s="297"/>
      <c r="J4" s="297"/>
      <c r="K4" s="297"/>
      <c r="L4" s="296"/>
    </row>
    <row r="5" spans="2:15" ht="20.100000000000001" customHeight="1" x14ac:dyDescent="0.2">
      <c r="B5" s="297"/>
      <c r="C5" s="297"/>
      <c r="D5" s="297"/>
      <c r="E5" s="297"/>
      <c r="F5" s="297"/>
      <c r="G5" s="297"/>
      <c r="H5" s="297"/>
      <c r="I5" s="297"/>
      <c r="J5" s="297"/>
      <c r="K5" s="297"/>
      <c r="L5" s="296"/>
    </row>
    <row r="6" spans="2:15" ht="20.100000000000001" customHeight="1" x14ac:dyDescent="0.3">
      <c r="B6" s="297"/>
      <c r="C6" s="297"/>
      <c r="D6" s="297"/>
      <c r="E6" s="297"/>
      <c r="F6" s="297"/>
      <c r="G6" s="297"/>
      <c r="H6" s="297"/>
      <c r="I6" s="297"/>
      <c r="J6" s="297"/>
      <c r="K6" s="297"/>
      <c r="L6" s="215" t="s">
        <v>195</v>
      </c>
      <c r="M6" s="33"/>
      <c r="N6" s="33"/>
      <c r="O6" s="33"/>
    </row>
    <row r="7" spans="2:15" ht="20.100000000000001" customHeight="1" x14ac:dyDescent="0.3">
      <c r="B7" s="117"/>
      <c r="C7" s="117"/>
      <c r="D7" s="117"/>
      <c r="E7" s="117"/>
      <c r="F7" s="117"/>
      <c r="G7" s="117"/>
      <c r="H7" s="117"/>
      <c r="I7" s="117"/>
      <c r="J7" s="117"/>
      <c r="K7" s="117"/>
      <c r="L7" s="215" t="s">
        <v>185</v>
      </c>
      <c r="M7" s="33"/>
      <c r="N7" s="33"/>
      <c r="O7" s="33"/>
    </row>
    <row r="8" spans="2:15" ht="20.100000000000001" customHeight="1" x14ac:dyDescent="0.3">
      <c r="B8" s="299"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299"/>
      <c r="D8" s="299"/>
      <c r="E8" s="299"/>
      <c r="F8" s="299"/>
      <c r="G8" s="299"/>
      <c r="H8" s="299"/>
      <c r="I8" s="299"/>
      <c r="J8" s="299"/>
      <c r="K8" s="299"/>
      <c r="L8" s="215" t="s">
        <v>186</v>
      </c>
    </row>
    <row r="9" spans="2:15" ht="20.100000000000001" customHeight="1" x14ac:dyDescent="0.3">
      <c r="B9" s="299"/>
      <c r="C9" s="299"/>
      <c r="D9" s="299"/>
      <c r="E9" s="299"/>
      <c r="F9" s="299"/>
      <c r="G9" s="299"/>
      <c r="H9" s="299"/>
      <c r="I9" s="299"/>
      <c r="J9" s="299"/>
      <c r="K9" s="299"/>
      <c r="L9" s="215" t="s">
        <v>187</v>
      </c>
      <c r="M9" s="33"/>
      <c r="N9" s="33"/>
      <c r="O9" s="33"/>
    </row>
    <row r="10" spans="2:15" ht="20.100000000000001" customHeight="1" x14ac:dyDescent="0.25">
      <c r="B10" s="299"/>
      <c r="C10" s="299"/>
      <c r="D10" s="299"/>
      <c r="E10" s="299"/>
      <c r="F10" s="299"/>
      <c r="G10" s="299"/>
      <c r="H10" s="299"/>
      <c r="I10" s="299"/>
      <c r="J10" s="299"/>
      <c r="K10" s="299"/>
      <c r="L10" s="33"/>
      <c r="M10" s="33"/>
      <c r="N10" s="33"/>
      <c r="O10" s="33"/>
    </row>
    <row r="11" spans="2:15" ht="20.100000000000001" customHeight="1" x14ac:dyDescent="0.2">
      <c r="B11" s="299"/>
      <c r="C11" s="299"/>
      <c r="D11" s="299"/>
      <c r="E11" s="299"/>
      <c r="F11" s="299"/>
      <c r="G11" s="299"/>
      <c r="H11" s="299"/>
      <c r="I11" s="299"/>
      <c r="J11" s="299"/>
      <c r="K11" s="299"/>
    </row>
    <row r="12" spans="2:15" ht="20.100000000000001" customHeight="1" x14ac:dyDescent="0.35">
      <c r="L12" s="179" t="s">
        <v>169</v>
      </c>
    </row>
    <row r="13" spans="2:15" ht="20.100000000000001" customHeight="1" x14ac:dyDescent="0.2">
      <c r="L13" s="296" t="s">
        <v>191</v>
      </c>
    </row>
    <row r="14" spans="2:15" ht="20.100000000000001" customHeight="1" x14ac:dyDescent="0.25">
      <c r="B14" s="310" t="s">
        <v>92</v>
      </c>
      <c r="C14" s="310"/>
      <c r="D14" s="310"/>
      <c r="E14" s="310"/>
      <c r="F14" s="310"/>
      <c r="G14" s="310"/>
      <c r="H14" s="310"/>
      <c r="I14" s="310"/>
      <c r="J14" s="310"/>
      <c r="K14" s="310"/>
      <c r="L14" s="296"/>
      <c r="O14" s="34"/>
    </row>
    <row r="15" spans="2:15" ht="20.100000000000001" customHeight="1" x14ac:dyDescent="0.2">
      <c r="L15" s="296"/>
    </row>
    <row r="16" spans="2:15" ht="20.100000000000001" customHeight="1" x14ac:dyDescent="0.2">
      <c r="B16" s="311" t="s">
        <v>41</v>
      </c>
      <c r="C16" s="311"/>
      <c r="D16" s="311"/>
      <c r="E16" s="311"/>
      <c r="F16" s="311"/>
      <c r="G16" s="311"/>
      <c r="H16" s="311"/>
      <c r="I16" s="311"/>
      <c r="J16" s="311" t="s">
        <v>42</v>
      </c>
      <c r="K16" s="311"/>
      <c r="L16" s="296"/>
    </row>
    <row r="17" spans="2:12" ht="20.100000000000001" customHeight="1" x14ac:dyDescent="0.2">
      <c r="B17" s="304" t="s">
        <v>38</v>
      </c>
      <c r="C17" s="305"/>
      <c r="D17" s="305"/>
      <c r="E17" s="305"/>
      <c r="F17" s="305"/>
      <c r="G17" s="305"/>
      <c r="H17" s="305"/>
      <c r="I17" s="306"/>
      <c r="J17" s="289"/>
      <c r="K17" s="290"/>
    </row>
    <row r="18" spans="2:12" ht="20.100000000000001" customHeight="1" x14ac:dyDescent="0.2">
      <c r="B18" s="307"/>
      <c r="C18" s="308"/>
      <c r="D18" s="308"/>
      <c r="E18" s="308"/>
      <c r="F18" s="308"/>
      <c r="G18" s="308"/>
      <c r="H18" s="308"/>
      <c r="I18" s="309"/>
      <c r="J18" s="291"/>
      <c r="K18" s="292"/>
    </row>
    <row r="19" spans="2:12" ht="20.100000000000001" hidden="1" customHeight="1" x14ac:dyDescent="0.2">
      <c r="B19" s="283">
        <f>入力用!D15</f>
        <v>0</v>
      </c>
      <c r="C19" s="284"/>
      <c r="D19" s="284"/>
      <c r="E19" s="284"/>
      <c r="F19" s="284"/>
      <c r="G19" s="284"/>
      <c r="H19" s="284"/>
      <c r="I19" s="285"/>
      <c r="J19" s="289"/>
      <c r="K19" s="290"/>
      <c r="L19" s="177" t="s">
        <v>168</v>
      </c>
    </row>
    <row r="20" spans="2:12" ht="20.100000000000001" hidden="1" customHeight="1" x14ac:dyDescent="0.2">
      <c r="B20" s="286"/>
      <c r="C20" s="287"/>
      <c r="D20" s="287"/>
      <c r="E20" s="287"/>
      <c r="F20" s="287"/>
      <c r="G20" s="287"/>
      <c r="H20" s="287"/>
      <c r="I20" s="288"/>
      <c r="J20" s="291"/>
      <c r="K20" s="292"/>
      <c r="L20" s="178"/>
    </row>
    <row r="21" spans="2:12" ht="20.100000000000001" customHeight="1" x14ac:dyDescent="0.2">
      <c r="B21" s="304" t="s">
        <v>39</v>
      </c>
      <c r="C21" s="305"/>
      <c r="D21" s="305"/>
      <c r="E21" s="305"/>
      <c r="F21" s="305"/>
      <c r="G21" s="305"/>
      <c r="H21" s="305"/>
      <c r="I21" s="306"/>
      <c r="J21" s="302"/>
      <c r="K21" s="302"/>
    </row>
    <row r="22" spans="2:12" ht="20.100000000000001" customHeight="1" x14ac:dyDescent="0.2">
      <c r="B22" s="307"/>
      <c r="C22" s="308"/>
      <c r="D22" s="308"/>
      <c r="E22" s="308"/>
      <c r="F22" s="308"/>
      <c r="G22" s="308"/>
      <c r="H22" s="308"/>
      <c r="I22" s="309"/>
      <c r="J22" s="303"/>
      <c r="K22" s="303"/>
    </row>
    <row r="23" spans="2:12" ht="20.100000000000001" customHeight="1" x14ac:dyDescent="0.2">
      <c r="B23" s="300" t="s">
        <v>40</v>
      </c>
      <c r="C23" s="300"/>
      <c r="D23" s="300"/>
      <c r="E23" s="300"/>
      <c r="F23" s="300"/>
      <c r="G23" s="300"/>
      <c r="H23" s="300"/>
      <c r="I23" s="300"/>
      <c r="J23" s="302"/>
      <c r="K23" s="302"/>
    </row>
    <row r="24" spans="2:12" ht="20.100000000000001" customHeight="1" x14ac:dyDescent="0.2">
      <c r="B24" s="301"/>
      <c r="C24" s="301"/>
      <c r="D24" s="301"/>
      <c r="E24" s="301"/>
      <c r="F24" s="301"/>
      <c r="G24" s="301"/>
      <c r="H24" s="301"/>
      <c r="I24" s="301"/>
      <c r="J24" s="303"/>
      <c r="K24" s="303"/>
    </row>
    <row r="26" spans="2:12" ht="20.100000000000001" customHeight="1" x14ac:dyDescent="0.35">
      <c r="L26" s="179" t="s">
        <v>169</v>
      </c>
    </row>
    <row r="27" spans="2:12" ht="20.100000000000001" customHeight="1" x14ac:dyDescent="0.2">
      <c r="L27" s="296" t="s">
        <v>191</v>
      </c>
    </row>
    <row r="28" spans="2:12" ht="20.100000000000001" customHeight="1" x14ac:dyDescent="0.2">
      <c r="C28" s="295" t="s">
        <v>89</v>
      </c>
      <c r="D28" s="295"/>
      <c r="E28" s="298">
        <f>入力用!D6</f>
        <v>2022108153</v>
      </c>
      <c r="F28" s="298"/>
      <c r="G28" s="298"/>
      <c r="H28" s="298"/>
      <c r="I28" s="298"/>
      <c r="J28" s="298"/>
      <c r="L28" s="296"/>
    </row>
    <row r="29" spans="2:12" ht="20.100000000000001" customHeight="1" x14ac:dyDescent="0.2">
      <c r="C29" s="295" t="s">
        <v>90</v>
      </c>
      <c r="D29" s="295"/>
      <c r="E29" s="282" t="str">
        <f>入力用!D7</f>
        <v>桜井小学校教室転用改修工事</v>
      </c>
      <c r="F29" s="282"/>
      <c r="G29" s="282"/>
      <c r="H29" s="282"/>
      <c r="I29" s="282"/>
      <c r="J29" s="282"/>
      <c r="L29" s="296"/>
    </row>
    <row r="30" spans="2:12" ht="20.100000000000001" customHeight="1" x14ac:dyDescent="0.2">
      <c r="C30" s="295" t="s">
        <v>123</v>
      </c>
      <c r="D30" s="295"/>
      <c r="E30" s="294" t="s">
        <v>138</v>
      </c>
      <c r="F30" s="294"/>
      <c r="G30" s="294"/>
      <c r="H30" s="294"/>
      <c r="I30" s="294"/>
      <c r="J30" s="294"/>
      <c r="L30" s="296"/>
    </row>
    <row r="31" spans="2:12" ht="20.100000000000001" customHeight="1" x14ac:dyDescent="0.2">
      <c r="C31" s="293" t="s">
        <v>139</v>
      </c>
      <c r="D31" s="293"/>
      <c r="E31" s="294" t="s">
        <v>167</v>
      </c>
      <c r="F31" s="294"/>
      <c r="G31" s="294"/>
      <c r="H31" s="294"/>
      <c r="I31" s="294"/>
      <c r="J31" s="294"/>
    </row>
    <row r="32" spans="2:12" ht="20.100000000000001" customHeight="1" x14ac:dyDescent="0.2">
      <c r="E32" s="31" t="s">
        <v>142</v>
      </c>
    </row>
  </sheetData>
  <sheetProtection algorithmName="SHA-512" hashValue="yKZIx9A2tmRIWJrlDxRIOgstAce8kNY0hibu4ummRGO+P3HK9VThWCFkX8GzD6+Ea1cNIV6tLdC1UwJVJqYUjg==" saltValue="LHP/KmIVhdwvlJAKk8rYxA==" spinCount="100000" sheet="1" objects="1" scenarios="1"/>
  <mergeCells count="24">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 ref="E29:J29"/>
    <mergeCell ref="B19:I20"/>
    <mergeCell ref="J19:K20"/>
    <mergeCell ref="C31:D31"/>
    <mergeCell ref="E31:J31"/>
    <mergeCell ref="C30:D30"/>
    <mergeCell ref="C29:D29"/>
    <mergeCell ref="C28:D28"/>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525780</xdr:colOff>
                    <xdr:row>20</xdr:row>
                    <xdr:rowOff>106680</xdr:rowOff>
                  </from>
                  <to>
                    <xdr:col>10</xdr:col>
                    <xdr:colOff>152400</xdr:colOff>
                    <xdr:row>21</xdr:row>
                    <xdr:rowOff>106680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525780</xdr:colOff>
                    <xdr:row>16</xdr:row>
                    <xdr:rowOff>144780</xdr:rowOff>
                  </from>
                  <to>
                    <xdr:col>10</xdr:col>
                    <xdr:colOff>144780</xdr:colOff>
                    <xdr:row>17</xdr:row>
                    <xdr:rowOff>121920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525780</xdr:colOff>
                    <xdr:row>22</xdr:row>
                    <xdr:rowOff>106680</xdr:rowOff>
                  </from>
                  <to>
                    <xdr:col>10</xdr:col>
                    <xdr:colOff>144780</xdr:colOff>
                    <xdr:row>23</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2"/>
  <sheetViews>
    <sheetView workbookViewId="0">
      <selection activeCell="B4" sqref="B4:F4"/>
    </sheetView>
  </sheetViews>
  <sheetFormatPr defaultColWidth="9" defaultRowHeight="13.2" x14ac:dyDescent="0.2"/>
  <cols>
    <col min="1" max="2" width="9.33203125" style="228" customWidth="1"/>
    <col min="3" max="3" width="12.6640625" style="228" customWidth="1"/>
    <col min="4" max="4" width="23.109375" style="228" customWidth="1"/>
    <col min="5" max="5" width="12.6640625" style="228" customWidth="1"/>
    <col min="6" max="6" width="25.88671875" style="228" customWidth="1"/>
    <col min="7" max="256" width="9" style="228"/>
    <col min="257" max="258" width="9.33203125" style="228" customWidth="1"/>
    <col min="259" max="259" width="12.6640625" style="228" customWidth="1"/>
    <col min="260" max="260" width="23.109375" style="228" customWidth="1"/>
    <col min="261" max="261" width="12.6640625" style="228" customWidth="1"/>
    <col min="262" max="262" width="25.88671875" style="228" customWidth="1"/>
    <col min="263" max="512" width="9" style="228"/>
    <col min="513" max="514" width="9.33203125" style="228" customWidth="1"/>
    <col min="515" max="515" width="12.6640625" style="228" customWidth="1"/>
    <col min="516" max="516" width="23.109375" style="228" customWidth="1"/>
    <col min="517" max="517" width="12.6640625" style="228" customWidth="1"/>
    <col min="518" max="518" width="25.88671875" style="228" customWidth="1"/>
    <col min="519" max="768" width="9" style="228"/>
    <col min="769" max="770" width="9.33203125" style="228" customWidth="1"/>
    <col min="771" max="771" width="12.6640625" style="228" customWidth="1"/>
    <col min="772" max="772" width="23.109375" style="228" customWidth="1"/>
    <col min="773" max="773" width="12.6640625" style="228" customWidth="1"/>
    <col min="774" max="774" width="25.88671875" style="228" customWidth="1"/>
    <col min="775" max="1024" width="9" style="228"/>
    <col min="1025" max="1026" width="9.33203125" style="228" customWidth="1"/>
    <col min="1027" max="1027" width="12.6640625" style="228" customWidth="1"/>
    <col min="1028" max="1028" width="23.109375" style="228" customWidth="1"/>
    <col min="1029" max="1029" width="12.6640625" style="228" customWidth="1"/>
    <col min="1030" max="1030" width="25.88671875" style="228" customWidth="1"/>
    <col min="1031" max="1280" width="9" style="228"/>
    <col min="1281" max="1282" width="9.33203125" style="228" customWidth="1"/>
    <col min="1283" max="1283" width="12.6640625" style="228" customWidth="1"/>
    <col min="1284" max="1284" width="23.109375" style="228" customWidth="1"/>
    <col min="1285" max="1285" width="12.6640625" style="228" customWidth="1"/>
    <col min="1286" max="1286" width="25.88671875" style="228" customWidth="1"/>
    <col min="1287" max="1536" width="9" style="228"/>
    <col min="1537" max="1538" width="9.33203125" style="228" customWidth="1"/>
    <col min="1539" max="1539" width="12.6640625" style="228" customWidth="1"/>
    <col min="1540" max="1540" width="23.109375" style="228" customWidth="1"/>
    <col min="1541" max="1541" width="12.6640625" style="228" customWidth="1"/>
    <col min="1542" max="1542" width="25.88671875" style="228" customWidth="1"/>
    <col min="1543" max="1792" width="9" style="228"/>
    <col min="1793" max="1794" width="9.33203125" style="228" customWidth="1"/>
    <col min="1795" max="1795" width="12.6640625" style="228" customWidth="1"/>
    <col min="1796" max="1796" width="23.109375" style="228" customWidth="1"/>
    <col min="1797" max="1797" width="12.6640625" style="228" customWidth="1"/>
    <col min="1798" max="1798" width="25.88671875" style="228" customWidth="1"/>
    <col min="1799" max="2048" width="9" style="228"/>
    <col min="2049" max="2050" width="9.33203125" style="228" customWidth="1"/>
    <col min="2051" max="2051" width="12.6640625" style="228" customWidth="1"/>
    <col min="2052" max="2052" width="23.109375" style="228" customWidth="1"/>
    <col min="2053" max="2053" width="12.6640625" style="228" customWidth="1"/>
    <col min="2054" max="2054" width="25.88671875" style="228" customWidth="1"/>
    <col min="2055" max="2304" width="9" style="228"/>
    <col min="2305" max="2306" width="9.33203125" style="228" customWidth="1"/>
    <col min="2307" max="2307" width="12.6640625" style="228" customWidth="1"/>
    <col min="2308" max="2308" width="23.109375" style="228" customWidth="1"/>
    <col min="2309" max="2309" width="12.6640625" style="228" customWidth="1"/>
    <col min="2310" max="2310" width="25.88671875" style="228" customWidth="1"/>
    <col min="2311" max="2560" width="9" style="228"/>
    <col min="2561" max="2562" width="9.33203125" style="228" customWidth="1"/>
    <col min="2563" max="2563" width="12.6640625" style="228" customWidth="1"/>
    <col min="2564" max="2564" width="23.109375" style="228" customWidth="1"/>
    <col min="2565" max="2565" width="12.6640625" style="228" customWidth="1"/>
    <col min="2566" max="2566" width="25.88671875" style="228" customWidth="1"/>
    <col min="2567" max="2816" width="9" style="228"/>
    <col min="2817" max="2818" width="9.33203125" style="228" customWidth="1"/>
    <col min="2819" max="2819" width="12.6640625" style="228" customWidth="1"/>
    <col min="2820" max="2820" width="23.109375" style="228" customWidth="1"/>
    <col min="2821" max="2821" width="12.6640625" style="228" customWidth="1"/>
    <col min="2822" max="2822" width="25.88671875" style="228" customWidth="1"/>
    <col min="2823" max="3072" width="9" style="228"/>
    <col min="3073" max="3074" width="9.33203125" style="228" customWidth="1"/>
    <col min="3075" max="3075" width="12.6640625" style="228" customWidth="1"/>
    <col min="3076" max="3076" width="23.109375" style="228" customWidth="1"/>
    <col min="3077" max="3077" width="12.6640625" style="228" customWidth="1"/>
    <col min="3078" max="3078" width="25.88671875" style="228" customWidth="1"/>
    <col min="3079" max="3328" width="9" style="228"/>
    <col min="3329" max="3330" width="9.33203125" style="228" customWidth="1"/>
    <col min="3331" max="3331" width="12.6640625" style="228" customWidth="1"/>
    <col min="3332" max="3332" width="23.109375" style="228" customWidth="1"/>
    <col min="3333" max="3333" width="12.6640625" style="228" customWidth="1"/>
    <col min="3334" max="3334" width="25.88671875" style="228" customWidth="1"/>
    <col min="3335" max="3584" width="9" style="228"/>
    <col min="3585" max="3586" width="9.33203125" style="228" customWidth="1"/>
    <col min="3587" max="3587" width="12.6640625" style="228" customWidth="1"/>
    <col min="3588" max="3588" width="23.109375" style="228" customWidth="1"/>
    <col min="3589" max="3589" width="12.6640625" style="228" customWidth="1"/>
    <col min="3590" max="3590" width="25.88671875" style="228" customWidth="1"/>
    <col min="3591" max="3840" width="9" style="228"/>
    <col min="3841" max="3842" width="9.33203125" style="228" customWidth="1"/>
    <col min="3843" max="3843" width="12.6640625" style="228" customWidth="1"/>
    <col min="3844" max="3844" width="23.109375" style="228" customWidth="1"/>
    <col min="3845" max="3845" width="12.6640625" style="228" customWidth="1"/>
    <col min="3846" max="3846" width="25.88671875" style="228" customWidth="1"/>
    <col min="3847" max="4096" width="9" style="228"/>
    <col min="4097" max="4098" width="9.33203125" style="228" customWidth="1"/>
    <col min="4099" max="4099" width="12.6640625" style="228" customWidth="1"/>
    <col min="4100" max="4100" width="23.109375" style="228" customWidth="1"/>
    <col min="4101" max="4101" width="12.6640625" style="228" customWidth="1"/>
    <col min="4102" max="4102" width="25.88671875" style="228" customWidth="1"/>
    <col min="4103" max="4352" width="9" style="228"/>
    <col min="4353" max="4354" width="9.33203125" style="228" customWidth="1"/>
    <col min="4355" max="4355" width="12.6640625" style="228" customWidth="1"/>
    <col min="4356" max="4356" width="23.109375" style="228" customWidth="1"/>
    <col min="4357" max="4357" width="12.6640625" style="228" customWidth="1"/>
    <col min="4358" max="4358" width="25.88671875" style="228" customWidth="1"/>
    <col min="4359" max="4608" width="9" style="228"/>
    <col min="4609" max="4610" width="9.33203125" style="228" customWidth="1"/>
    <col min="4611" max="4611" width="12.6640625" style="228" customWidth="1"/>
    <col min="4612" max="4612" width="23.109375" style="228" customWidth="1"/>
    <col min="4613" max="4613" width="12.6640625" style="228" customWidth="1"/>
    <col min="4614" max="4614" width="25.88671875" style="228" customWidth="1"/>
    <col min="4615" max="4864" width="9" style="228"/>
    <col min="4865" max="4866" width="9.33203125" style="228" customWidth="1"/>
    <col min="4867" max="4867" width="12.6640625" style="228" customWidth="1"/>
    <col min="4868" max="4868" width="23.109375" style="228" customWidth="1"/>
    <col min="4869" max="4869" width="12.6640625" style="228" customWidth="1"/>
    <col min="4870" max="4870" width="25.88671875" style="228" customWidth="1"/>
    <col min="4871" max="5120" width="9" style="228"/>
    <col min="5121" max="5122" width="9.33203125" style="228" customWidth="1"/>
    <col min="5123" max="5123" width="12.6640625" style="228" customWidth="1"/>
    <col min="5124" max="5124" width="23.109375" style="228" customWidth="1"/>
    <col min="5125" max="5125" width="12.6640625" style="228" customWidth="1"/>
    <col min="5126" max="5126" width="25.88671875" style="228" customWidth="1"/>
    <col min="5127" max="5376" width="9" style="228"/>
    <col min="5377" max="5378" width="9.33203125" style="228" customWidth="1"/>
    <col min="5379" max="5379" width="12.6640625" style="228" customWidth="1"/>
    <col min="5380" max="5380" width="23.109375" style="228" customWidth="1"/>
    <col min="5381" max="5381" width="12.6640625" style="228" customWidth="1"/>
    <col min="5382" max="5382" width="25.88671875" style="228" customWidth="1"/>
    <col min="5383" max="5632" width="9" style="228"/>
    <col min="5633" max="5634" width="9.33203125" style="228" customWidth="1"/>
    <col min="5635" max="5635" width="12.6640625" style="228" customWidth="1"/>
    <col min="5636" max="5636" width="23.109375" style="228" customWidth="1"/>
    <col min="5637" max="5637" width="12.6640625" style="228" customWidth="1"/>
    <col min="5638" max="5638" width="25.88671875" style="228" customWidth="1"/>
    <col min="5639" max="5888" width="9" style="228"/>
    <col min="5889" max="5890" width="9.33203125" style="228" customWidth="1"/>
    <col min="5891" max="5891" width="12.6640625" style="228" customWidth="1"/>
    <col min="5892" max="5892" width="23.109375" style="228" customWidth="1"/>
    <col min="5893" max="5893" width="12.6640625" style="228" customWidth="1"/>
    <col min="5894" max="5894" width="25.88671875" style="228" customWidth="1"/>
    <col min="5895" max="6144" width="9" style="228"/>
    <col min="6145" max="6146" width="9.33203125" style="228" customWidth="1"/>
    <col min="6147" max="6147" width="12.6640625" style="228" customWidth="1"/>
    <col min="6148" max="6148" width="23.109375" style="228" customWidth="1"/>
    <col min="6149" max="6149" width="12.6640625" style="228" customWidth="1"/>
    <col min="6150" max="6150" width="25.88671875" style="228" customWidth="1"/>
    <col min="6151" max="6400" width="9" style="228"/>
    <col min="6401" max="6402" width="9.33203125" style="228" customWidth="1"/>
    <col min="6403" max="6403" width="12.6640625" style="228" customWidth="1"/>
    <col min="6404" max="6404" width="23.109375" style="228" customWidth="1"/>
    <col min="6405" max="6405" width="12.6640625" style="228" customWidth="1"/>
    <col min="6406" max="6406" width="25.88671875" style="228" customWidth="1"/>
    <col min="6407" max="6656" width="9" style="228"/>
    <col min="6657" max="6658" width="9.33203125" style="228" customWidth="1"/>
    <col min="6659" max="6659" width="12.6640625" style="228" customWidth="1"/>
    <col min="6660" max="6660" width="23.109375" style="228" customWidth="1"/>
    <col min="6661" max="6661" width="12.6640625" style="228" customWidth="1"/>
    <col min="6662" max="6662" width="25.88671875" style="228" customWidth="1"/>
    <col min="6663" max="6912" width="9" style="228"/>
    <col min="6913" max="6914" width="9.33203125" style="228" customWidth="1"/>
    <col min="6915" max="6915" width="12.6640625" style="228" customWidth="1"/>
    <col min="6916" max="6916" width="23.109375" style="228" customWidth="1"/>
    <col min="6917" max="6917" width="12.6640625" style="228" customWidth="1"/>
    <col min="6918" max="6918" width="25.88671875" style="228" customWidth="1"/>
    <col min="6919" max="7168" width="9" style="228"/>
    <col min="7169" max="7170" width="9.33203125" style="228" customWidth="1"/>
    <col min="7171" max="7171" width="12.6640625" style="228" customWidth="1"/>
    <col min="7172" max="7172" width="23.109375" style="228" customWidth="1"/>
    <col min="7173" max="7173" width="12.6640625" style="228" customWidth="1"/>
    <col min="7174" max="7174" width="25.88671875" style="228" customWidth="1"/>
    <col min="7175" max="7424" width="9" style="228"/>
    <col min="7425" max="7426" width="9.33203125" style="228" customWidth="1"/>
    <col min="7427" max="7427" width="12.6640625" style="228" customWidth="1"/>
    <col min="7428" max="7428" width="23.109375" style="228" customWidth="1"/>
    <col min="7429" max="7429" width="12.6640625" style="228" customWidth="1"/>
    <col min="7430" max="7430" width="25.88671875" style="228" customWidth="1"/>
    <col min="7431" max="7680" width="9" style="228"/>
    <col min="7681" max="7682" width="9.33203125" style="228" customWidth="1"/>
    <col min="7683" max="7683" width="12.6640625" style="228" customWidth="1"/>
    <col min="7684" max="7684" width="23.109375" style="228" customWidth="1"/>
    <col min="7685" max="7685" width="12.6640625" style="228" customWidth="1"/>
    <col min="7686" max="7686" width="25.88671875" style="228" customWidth="1"/>
    <col min="7687" max="7936" width="9" style="228"/>
    <col min="7937" max="7938" width="9.33203125" style="228" customWidth="1"/>
    <col min="7939" max="7939" width="12.6640625" style="228" customWidth="1"/>
    <col min="7940" max="7940" width="23.109375" style="228" customWidth="1"/>
    <col min="7941" max="7941" width="12.6640625" style="228" customWidth="1"/>
    <col min="7942" max="7942" width="25.88671875" style="228" customWidth="1"/>
    <col min="7943" max="8192" width="9" style="228"/>
    <col min="8193" max="8194" width="9.33203125" style="228" customWidth="1"/>
    <col min="8195" max="8195" width="12.6640625" style="228" customWidth="1"/>
    <col min="8196" max="8196" width="23.109375" style="228" customWidth="1"/>
    <col min="8197" max="8197" width="12.6640625" style="228" customWidth="1"/>
    <col min="8198" max="8198" width="25.88671875" style="228" customWidth="1"/>
    <col min="8199" max="8448" width="9" style="228"/>
    <col min="8449" max="8450" width="9.33203125" style="228" customWidth="1"/>
    <col min="8451" max="8451" width="12.6640625" style="228" customWidth="1"/>
    <col min="8452" max="8452" width="23.109375" style="228" customWidth="1"/>
    <col min="8453" max="8453" width="12.6640625" style="228" customWidth="1"/>
    <col min="8454" max="8454" width="25.88671875" style="228" customWidth="1"/>
    <col min="8455" max="8704" width="9" style="228"/>
    <col min="8705" max="8706" width="9.33203125" style="228" customWidth="1"/>
    <col min="8707" max="8707" width="12.6640625" style="228" customWidth="1"/>
    <col min="8708" max="8708" width="23.109375" style="228" customWidth="1"/>
    <col min="8709" max="8709" width="12.6640625" style="228" customWidth="1"/>
    <col min="8710" max="8710" width="25.88671875" style="228" customWidth="1"/>
    <col min="8711" max="8960" width="9" style="228"/>
    <col min="8961" max="8962" width="9.33203125" style="228" customWidth="1"/>
    <col min="8963" max="8963" width="12.6640625" style="228" customWidth="1"/>
    <col min="8964" max="8964" width="23.109375" style="228" customWidth="1"/>
    <col min="8965" max="8965" width="12.6640625" style="228" customWidth="1"/>
    <col min="8966" max="8966" width="25.88671875" style="228" customWidth="1"/>
    <col min="8967" max="9216" width="9" style="228"/>
    <col min="9217" max="9218" width="9.33203125" style="228" customWidth="1"/>
    <col min="9219" max="9219" width="12.6640625" style="228" customWidth="1"/>
    <col min="9220" max="9220" width="23.109375" style="228" customWidth="1"/>
    <col min="9221" max="9221" width="12.6640625" style="228" customWidth="1"/>
    <col min="9222" max="9222" width="25.88671875" style="228" customWidth="1"/>
    <col min="9223" max="9472" width="9" style="228"/>
    <col min="9473" max="9474" width="9.33203125" style="228" customWidth="1"/>
    <col min="9475" max="9475" width="12.6640625" style="228" customWidth="1"/>
    <col min="9476" max="9476" width="23.109375" style="228" customWidth="1"/>
    <col min="9477" max="9477" width="12.6640625" style="228" customWidth="1"/>
    <col min="9478" max="9478" width="25.88671875" style="228" customWidth="1"/>
    <col min="9479" max="9728" width="9" style="228"/>
    <col min="9729" max="9730" width="9.33203125" style="228" customWidth="1"/>
    <col min="9731" max="9731" width="12.6640625" style="228" customWidth="1"/>
    <col min="9732" max="9732" width="23.109375" style="228" customWidth="1"/>
    <col min="9733" max="9733" width="12.6640625" style="228" customWidth="1"/>
    <col min="9734" max="9734" width="25.88671875" style="228" customWidth="1"/>
    <col min="9735" max="9984" width="9" style="228"/>
    <col min="9985" max="9986" width="9.33203125" style="228" customWidth="1"/>
    <col min="9987" max="9987" width="12.6640625" style="228" customWidth="1"/>
    <col min="9988" max="9988" width="23.109375" style="228" customWidth="1"/>
    <col min="9989" max="9989" width="12.6640625" style="228" customWidth="1"/>
    <col min="9990" max="9990" width="25.88671875" style="228" customWidth="1"/>
    <col min="9991" max="10240" width="9" style="228"/>
    <col min="10241" max="10242" width="9.33203125" style="228" customWidth="1"/>
    <col min="10243" max="10243" width="12.6640625" style="228" customWidth="1"/>
    <col min="10244" max="10244" width="23.109375" style="228" customWidth="1"/>
    <col min="10245" max="10245" width="12.6640625" style="228" customWidth="1"/>
    <col min="10246" max="10246" width="25.88671875" style="228" customWidth="1"/>
    <col min="10247" max="10496" width="9" style="228"/>
    <col min="10497" max="10498" width="9.33203125" style="228" customWidth="1"/>
    <col min="10499" max="10499" width="12.6640625" style="228" customWidth="1"/>
    <col min="10500" max="10500" width="23.109375" style="228" customWidth="1"/>
    <col min="10501" max="10501" width="12.6640625" style="228" customWidth="1"/>
    <col min="10502" max="10502" width="25.88671875" style="228" customWidth="1"/>
    <col min="10503" max="10752" width="9" style="228"/>
    <col min="10753" max="10754" width="9.33203125" style="228" customWidth="1"/>
    <col min="10755" max="10755" width="12.6640625" style="228" customWidth="1"/>
    <col min="10756" max="10756" width="23.109375" style="228" customWidth="1"/>
    <col min="10757" max="10757" width="12.6640625" style="228" customWidth="1"/>
    <col min="10758" max="10758" width="25.88671875" style="228" customWidth="1"/>
    <col min="10759" max="11008" width="9" style="228"/>
    <col min="11009" max="11010" width="9.33203125" style="228" customWidth="1"/>
    <col min="11011" max="11011" width="12.6640625" style="228" customWidth="1"/>
    <col min="11012" max="11012" width="23.109375" style="228" customWidth="1"/>
    <col min="11013" max="11013" width="12.6640625" style="228" customWidth="1"/>
    <col min="11014" max="11014" width="25.88671875" style="228" customWidth="1"/>
    <col min="11015" max="11264" width="9" style="228"/>
    <col min="11265" max="11266" width="9.33203125" style="228" customWidth="1"/>
    <col min="11267" max="11267" width="12.6640625" style="228" customWidth="1"/>
    <col min="11268" max="11268" width="23.109375" style="228" customWidth="1"/>
    <col min="11269" max="11269" width="12.6640625" style="228" customWidth="1"/>
    <col min="11270" max="11270" width="25.88671875" style="228" customWidth="1"/>
    <col min="11271" max="11520" width="9" style="228"/>
    <col min="11521" max="11522" width="9.33203125" style="228" customWidth="1"/>
    <col min="11523" max="11523" width="12.6640625" style="228" customWidth="1"/>
    <col min="11524" max="11524" width="23.109375" style="228" customWidth="1"/>
    <col min="11525" max="11525" width="12.6640625" style="228" customWidth="1"/>
    <col min="11526" max="11526" width="25.88671875" style="228" customWidth="1"/>
    <col min="11527" max="11776" width="9" style="228"/>
    <col min="11777" max="11778" width="9.33203125" style="228" customWidth="1"/>
    <col min="11779" max="11779" width="12.6640625" style="228" customWidth="1"/>
    <col min="11780" max="11780" width="23.109375" style="228" customWidth="1"/>
    <col min="11781" max="11781" width="12.6640625" style="228" customWidth="1"/>
    <col min="11782" max="11782" width="25.88671875" style="228" customWidth="1"/>
    <col min="11783" max="12032" width="9" style="228"/>
    <col min="12033" max="12034" width="9.33203125" style="228" customWidth="1"/>
    <col min="12035" max="12035" width="12.6640625" style="228" customWidth="1"/>
    <col min="12036" max="12036" width="23.109375" style="228" customWidth="1"/>
    <col min="12037" max="12037" width="12.6640625" style="228" customWidth="1"/>
    <col min="12038" max="12038" width="25.88671875" style="228" customWidth="1"/>
    <col min="12039" max="12288" width="9" style="228"/>
    <col min="12289" max="12290" width="9.33203125" style="228" customWidth="1"/>
    <col min="12291" max="12291" width="12.6640625" style="228" customWidth="1"/>
    <col min="12292" max="12292" width="23.109375" style="228" customWidth="1"/>
    <col min="12293" max="12293" width="12.6640625" style="228" customWidth="1"/>
    <col min="12294" max="12294" width="25.88671875" style="228" customWidth="1"/>
    <col min="12295" max="12544" width="9" style="228"/>
    <col min="12545" max="12546" width="9.33203125" style="228" customWidth="1"/>
    <col min="12547" max="12547" width="12.6640625" style="228" customWidth="1"/>
    <col min="12548" max="12548" width="23.109375" style="228" customWidth="1"/>
    <col min="12549" max="12549" width="12.6640625" style="228" customWidth="1"/>
    <col min="12550" max="12550" width="25.88671875" style="228" customWidth="1"/>
    <col min="12551" max="12800" width="9" style="228"/>
    <col min="12801" max="12802" width="9.33203125" style="228" customWidth="1"/>
    <col min="12803" max="12803" width="12.6640625" style="228" customWidth="1"/>
    <col min="12804" max="12804" width="23.109375" style="228" customWidth="1"/>
    <col min="12805" max="12805" width="12.6640625" style="228" customWidth="1"/>
    <col min="12806" max="12806" width="25.88671875" style="228" customWidth="1"/>
    <col min="12807" max="13056" width="9" style="228"/>
    <col min="13057" max="13058" width="9.33203125" style="228" customWidth="1"/>
    <col min="13059" max="13059" width="12.6640625" style="228" customWidth="1"/>
    <col min="13060" max="13060" width="23.109375" style="228" customWidth="1"/>
    <col min="13061" max="13061" width="12.6640625" style="228" customWidth="1"/>
    <col min="13062" max="13062" width="25.88671875" style="228" customWidth="1"/>
    <col min="13063" max="13312" width="9" style="228"/>
    <col min="13313" max="13314" width="9.33203125" style="228" customWidth="1"/>
    <col min="13315" max="13315" width="12.6640625" style="228" customWidth="1"/>
    <col min="13316" max="13316" width="23.109375" style="228" customWidth="1"/>
    <col min="13317" max="13317" width="12.6640625" style="228" customWidth="1"/>
    <col min="13318" max="13318" width="25.88671875" style="228" customWidth="1"/>
    <col min="13319" max="13568" width="9" style="228"/>
    <col min="13569" max="13570" width="9.33203125" style="228" customWidth="1"/>
    <col min="13571" max="13571" width="12.6640625" style="228" customWidth="1"/>
    <col min="13572" max="13572" width="23.109375" style="228" customWidth="1"/>
    <col min="13573" max="13573" width="12.6640625" style="228" customWidth="1"/>
    <col min="13574" max="13574" width="25.88671875" style="228" customWidth="1"/>
    <col min="13575" max="13824" width="9" style="228"/>
    <col min="13825" max="13826" width="9.33203125" style="228" customWidth="1"/>
    <col min="13827" max="13827" width="12.6640625" style="228" customWidth="1"/>
    <col min="13828" max="13828" width="23.109375" style="228" customWidth="1"/>
    <col min="13829" max="13829" width="12.6640625" style="228" customWidth="1"/>
    <col min="13830" max="13830" width="25.88671875" style="228" customWidth="1"/>
    <col min="13831" max="14080" width="9" style="228"/>
    <col min="14081" max="14082" width="9.33203125" style="228" customWidth="1"/>
    <col min="14083" max="14083" width="12.6640625" style="228" customWidth="1"/>
    <col min="14084" max="14084" width="23.109375" style="228" customWidth="1"/>
    <col min="14085" max="14085" width="12.6640625" style="228" customWidth="1"/>
    <col min="14086" max="14086" width="25.88671875" style="228" customWidth="1"/>
    <col min="14087" max="14336" width="9" style="228"/>
    <col min="14337" max="14338" width="9.33203125" style="228" customWidth="1"/>
    <col min="14339" max="14339" width="12.6640625" style="228" customWidth="1"/>
    <col min="14340" max="14340" width="23.109375" style="228" customWidth="1"/>
    <col min="14341" max="14341" width="12.6640625" style="228" customWidth="1"/>
    <col min="14342" max="14342" width="25.88671875" style="228" customWidth="1"/>
    <col min="14343" max="14592" width="9" style="228"/>
    <col min="14593" max="14594" width="9.33203125" style="228" customWidth="1"/>
    <col min="14595" max="14595" width="12.6640625" style="228" customWidth="1"/>
    <col min="14596" max="14596" width="23.109375" style="228" customWidth="1"/>
    <col min="14597" max="14597" width="12.6640625" style="228" customWidth="1"/>
    <col min="14598" max="14598" width="25.88671875" style="228" customWidth="1"/>
    <col min="14599" max="14848" width="9" style="228"/>
    <col min="14849" max="14850" width="9.33203125" style="228" customWidth="1"/>
    <col min="14851" max="14851" width="12.6640625" style="228" customWidth="1"/>
    <col min="14852" max="14852" width="23.109375" style="228" customWidth="1"/>
    <col min="14853" max="14853" width="12.6640625" style="228" customWidth="1"/>
    <col min="14854" max="14854" width="25.88671875" style="228" customWidth="1"/>
    <col min="14855" max="15104" width="9" style="228"/>
    <col min="15105" max="15106" width="9.33203125" style="228" customWidth="1"/>
    <col min="15107" max="15107" width="12.6640625" style="228" customWidth="1"/>
    <col min="15108" max="15108" width="23.109375" style="228" customWidth="1"/>
    <col min="15109" max="15109" width="12.6640625" style="228" customWidth="1"/>
    <col min="15110" max="15110" width="25.88671875" style="228" customWidth="1"/>
    <col min="15111" max="15360" width="9" style="228"/>
    <col min="15361" max="15362" width="9.33203125" style="228" customWidth="1"/>
    <col min="15363" max="15363" width="12.6640625" style="228" customWidth="1"/>
    <col min="15364" max="15364" width="23.109375" style="228" customWidth="1"/>
    <col min="15365" max="15365" width="12.6640625" style="228" customWidth="1"/>
    <col min="15366" max="15366" width="25.88671875" style="228" customWidth="1"/>
    <col min="15367" max="15616" width="9" style="228"/>
    <col min="15617" max="15618" width="9.33203125" style="228" customWidth="1"/>
    <col min="15619" max="15619" width="12.6640625" style="228" customWidth="1"/>
    <col min="15620" max="15620" width="23.109375" style="228" customWidth="1"/>
    <col min="15621" max="15621" width="12.6640625" style="228" customWidth="1"/>
    <col min="15622" max="15622" width="25.88671875" style="228" customWidth="1"/>
    <col min="15623" max="15872" width="9" style="228"/>
    <col min="15873" max="15874" width="9.33203125" style="228" customWidth="1"/>
    <col min="15875" max="15875" width="12.6640625" style="228" customWidth="1"/>
    <col min="15876" max="15876" width="23.109375" style="228" customWidth="1"/>
    <col min="15877" max="15877" width="12.6640625" style="228" customWidth="1"/>
    <col min="15878" max="15878" width="25.88671875" style="228" customWidth="1"/>
    <col min="15879" max="16128" width="9" style="228"/>
    <col min="16129" max="16130" width="9.33203125" style="228" customWidth="1"/>
    <col min="16131" max="16131" width="12.6640625" style="228" customWidth="1"/>
    <col min="16132" max="16132" width="23.109375" style="228" customWidth="1"/>
    <col min="16133" max="16133" width="12.6640625" style="228" customWidth="1"/>
    <col min="16134" max="16134" width="25.88671875" style="228" customWidth="1"/>
    <col min="16135" max="16384" width="9" style="228"/>
  </cols>
  <sheetData>
    <row r="1" spans="1:6" ht="24.75" customHeight="1" x14ac:dyDescent="0.2">
      <c r="A1" s="323" t="s">
        <v>241</v>
      </c>
      <c r="B1" s="323"/>
      <c r="C1" s="323"/>
      <c r="D1" s="323"/>
      <c r="E1" s="323"/>
      <c r="F1" s="323"/>
    </row>
    <row r="2" spans="1:6" ht="26.25" customHeight="1" x14ac:dyDescent="0.2">
      <c r="A2" s="237"/>
      <c r="B2" s="237"/>
      <c r="C2" s="237" t="s">
        <v>57</v>
      </c>
      <c r="D2" s="324" t="str">
        <f>表紙!E30</f>
        <v>○○会社△△　××営業所</v>
      </c>
      <c r="E2" s="325"/>
      <c r="F2" s="325"/>
    </row>
    <row r="3" spans="1:6" ht="26.25" customHeight="1" x14ac:dyDescent="0.2">
      <c r="A3" s="237"/>
      <c r="B3" s="237"/>
      <c r="C3" s="237" t="s">
        <v>58</v>
      </c>
      <c r="D3" s="326"/>
      <c r="E3" s="326"/>
      <c r="F3" s="326"/>
    </row>
    <row r="4" spans="1:6" ht="26.25" customHeight="1" x14ac:dyDescent="0.2">
      <c r="A4" s="237" t="s">
        <v>43</v>
      </c>
      <c r="B4" s="325">
        <f>表紙!E28</f>
        <v>2022108153</v>
      </c>
      <c r="C4" s="325"/>
      <c r="D4" s="325"/>
      <c r="E4" s="325"/>
      <c r="F4" s="325"/>
    </row>
    <row r="5" spans="1:6" ht="26.25" customHeight="1" x14ac:dyDescent="0.2">
      <c r="A5" s="237" t="s">
        <v>44</v>
      </c>
      <c r="B5" s="327" t="str">
        <f>表紙!E29</f>
        <v>桜井小学校教室転用改修工事</v>
      </c>
      <c r="C5" s="327"/>
      <c r="D5" s="327"/>
      <c r="E5" s="327"/>
      <c r="F5" s="327"/>
    </row>
    <row r="6" spans="1:6" ht="12.75" customHeight="1" thickBot="1" x14ac:dyDescent="0.25">
      <c r="A6" s="237"/>
      <c r="B6" s="237"/>
      <c r="C6" s="237"/>
      <c r="D6" s="237"/>
      <c r="E6" s="237"/>
      <c r="F6" s="237"/>
    </row>
    <row r="7" spans="1:6" s="229" customFormat="1" ht="23.25" customHeight="1" x14ac:dyDescent="0.2">
      <c r="A7" s="314" t="s">
        <v>242</v>
      </c>
      <c r="B7" s="315"/>
      <c r="C7" s="231" t="s">
        <v>243</v>
      </c>
      <c r="D7" s="231"/>
      <c r="E7" s="231" t="s">
        <v>244</v>
      </c>
      <c r="F7" s="232" t="s">
        <v>245</v>
      </c>
    </row>
    <row r="8" spans="1:6" s="229" customFormat="1" ht="23.25" customHeight="1" x14ac:dyDescent="0.2">
      <c r="A8" s="316" t="s">
        <v>246</v>
      </c>
      <c r="B8" s="317"/>
      <c r="C8" s="233" t="s">
        <v>247</v>
      </c>
      <c r="D8" s="233"/>
      <c r="E8" s="233" t="s">
        <v>248</v>
      </c>
      <c r="F8" s="234"/>
    </row>
    <row r="9" spans="1:6" s="229" customFormat="1" ht="23.25" customHeight="1" x14ac:dyDescent="0.2">
      <c r="A9" s="316" t="s">
        <v>249</v>
      </c>
      <c r="B9" s="317"/>
      <c r="C9" s="233" t="s">
        <v>250</v>
      </c>
      <c r="D9" s="233" t="s">
        <v>251</v>
      </c>
      <c r="E9" s="233" t="s">
        <v>252</v>
      </c>
      <c r="F9" s="234"/>
    </row>
    <row r="10" spans="1:6" s="229" customFormat="1" ht="23.25" customHeight="1" thickBot="1" x14ac:dyDescent="0.25">
      <c r="A10" s="318" t="s">
        <v>263</v>
      </c>
      <c r="B10" s="319"/>
      <c r="C10" s="320"/>
      <c r="D10" s="321"/>
      <c r="E10" s="321"/>
      <c r="F10" s="322"/>
    </row>
    <row r="11" spans="1:6" s="229" customFormat="1" ht="23.25" customHeight="1" x14ac:dyDescent="0.2">
      <c r="A11" s="314" t="s">
        <v>253</v>
      </c>
      <c r="B11" s="315"/>
      <c r="C11" s="231" t="s">
        <v>243</v>
      </c>
      <c r="D11" s="231"/>
      <c r="E11" s="231" t="s">
        <v>244</v>
      </c>
      <c r="F11" s="232" t="s">
        <v>254</v>
      </c>
    </row>
    <row r="12" spans="1:6" s="229" customFormat="1" ht="23.25" customHeight="1" x14ac:dyDescent="0.2">
      <c r="A12" s="316" t="s">
        <v>246</v>
      </c>
      <c r="B12" s="317"/>
      <c r="C12" s="233" t="s">
        <v>247</v>
      </c>
      <c r="D12" s="233"/>
      <c r="E12" s="233" t="s">
        <v>248</v>
      </c>
      <c r="F12" s="234"/>
    </row>
    <row r="13" spans="1:6" s="229" customFormat="1" ht="23.25" customHeight="1" x14ac:dyDescent="0.2">
      <c r="A13" s="316" t="s">
        <v>249</v>
      </c>
      <c r="B13" s="317"/>
      <c r="C13" s="233" t="s">
        <v>250</v>
      </c>
      <c r="D13" s="233" t="s">
        <v>251</v>
      </c>
      <c r="E13" s="233" t="s">
        <v>252</v>
      </c>
      <c r="F13" s="234"/>
    </row>
    <row r="14" spans="1:6" s="229" customFormat="1" ht="23.25" customHeight="1" thickBot="1" x14ac:dyDescent="0.25">
      <c r="A14" s="318" t="s">
        <v>263</v>
      </c>
      <c r="B14" s="319"/>
      <c r="C14" s="320"/>
      <c r="D14" s="321"/>
      <c r="E14" s="321"/>
      <c r="F14" s="322"/>
    </row>
    <row r="15" spans="1:6" s="229" customFormat="1" ht="22.5" customHeight="1" x14ac:dyDescent="0.2">
      <c r="A15" s="314" t="s">
        <v>255</v>
      </c>
      <c r="B15" s="315"/>
      <c r="C15" s="231" t="s">
        <v>243</v>
      </c>
      <c r="D15" s="231"/>
      <c r="E15" s="231" t="s">
        <v>244</v>
      </c>
      <c r="F15" s="232" t="s">
        <v>254</v>
      </c>
    </row>
    <row r="16" spans="1:6" s="229" customFormat="1" ht="23.25" customHeight="1" x14ac:dyDescent="0.2">
      <c r="A16" s="316" t="s">
        <v>246</v>
      </c>
      <c r="B16" s="317"/>
      <c r="C16" s="233" t="s">
        <v>247</v>
      </c>
      <c r="D16" s="233"/>
      <c r="E16" s="233" t="s">
        <v>248</v>
      </c>
      <c r="F16" s="234"/>
    </row>
    <row r="17" spans="1:6" s="229" customFormat="1" ht="23.25" customHeight="1" x14ac:dyDescent="0.2">
      <c r="A17" s="316" t="s">
        <v>249</v>
      </c>
      <c r="B17" s="317"/>
      <c r="C17" s="233" t="s">
        <v>250</v>
      </c>
      <c r="D17" s="233" t="s">
        <v>251</v>
      </c>
      <c r="E17" s="233" t="s">
        <v>252</v>
      </c>
      <c r="F17" s="234"/>
    </row>
    <row r="18" spans="1:6" s="229" customFormat="1" ht="23.25" customHeight="1" thickBot="1" x14ac:dyDescent="0.25">
      <c r="A18" s="318" t="s">
        <v>263</v>
      </c>
      <c r="B18" s="319"/>
      <c r="C18" s="320"/>
      <c r="D18" s="321"/>
      <c r="E18" s="321"/>
      <c r="F18" s="322"/>
    </row>
    <row r="19" spans="1:6" ht="6.75" customHeight="1" x14ac:dyDescent="0.2"/>
    <row r="20" spans="1:6" ht="198" customHeight="1" x14ac:dyDescent="0.2">
      <c r="A20" s="312" t="s">
        <v>264</v>
      </c>
      <c r="B20" s="313"/>
      <c r="C20" s="313"/>
      <c r="D20" s="313"/>
      <c r="E20" s="313"/>
      <c r="F20" s="313"/>
    </row>
    <row r="22" spans="1:6" x14ac:dyDescent="0.2">
      <c r="A22" s="230"/>
    </row>
  </sheetData>
  <sheetProtection algorithmName="SHA-512" hashValue="rLunDFUBTac/498bB/w2Edz1br7o2//Yjm40qI0XCdfSFgugaKtUTnrRjfeR8bYxKcYTZowICt7hvri5Cqcu1w==" saltValue="bpRHFxZ/548xZORCiB+6kw==" spinCount="100000" sheet="1" objects="1" scenarios="1"/>
  <mergeCells count="21">
    <mergeCell ref="A7:B7"/>
    <mergeCell ref="A1:F1"/>
    <mergeCell ref="D2:F2"/>
    <mergeCell ref="D3:F3"/>
    <mergeCell ref="B4:F4"/>
    <mergeCell ref="B5:F5"/>
    <mergeCell ref="A20:F20"/>
    <mergeCell ref="A15:B15"/>
    <mergeCell ref="A16:B16"/>
    <mergeCell ref="A17:B17"/>
    <mergeCell ref="A8:B8"/>
    <mergeCell ref="A9:B9"/>
    <mergeCell ref="A11:B11"/>
    <mergeCell ref="A12:B12"/>
    <mergeCell ref="A13:B13"/>
    <mergeCell ref="A10:B10"/>
    <mergeCell ref="C10:F10"/>
    <mergeCell ref="A14:B14"/>
    <mergeCell ref="C14:F14"/>
    <mergeCell ref="A18:B18"/>
    <mergeCell ref="C18:F18"/>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alignWithMargins="0"/>
  <ignoredErrors>
    <ignoredError sqref="D2 B4:B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5967"/>
  </sheetPr>
  <dimension ref="A1:F21"/>
  <sheetViews>
    <sheetView workbookViewId="0">
      <selection activeCell="D11" sqref="D11:E12"/>
    </sheetView>
  </sheetViews>
  <sheetFormatPr defaultColWidth="9" defaultRowHeight="13.2" x14ac:dyDescent="0.2"/>
  <cols>
    <col min="1" max="2" width="9.33203125" style="228" customWidth="1"/>
    <col min="3" max="3" width="12.6640625" style="228" customWidth="1"/>
    <col min="4" max="4" width="23.109375" style="228" customWidth="1"/>
    <col min="5" max="5" width="12.6640625" style="228" customWidth="1"/>
    <col min="6" max="6" width="23.109375" style="228" customWidth="1"/>
    <col min="7" max="256" width="9" style="228"/>
    <col min="257" max="258" width="9.33203125" style="228" customWidth="1"/>
    <col min="259" max="259" width="12.6640625" style="228" customWidth="1"/>
    <col min="260" max="260" width="23.109375" style="228" customWidth="1"/>
    <col min="261" max="261" width="12.6640625" style="228" customWidth="1"/>
    <col min="262" max="262" width="23.109375" style="228" customWidth="1"/>
    <col min="263" max="512" width="9" style="228"/>
    <col min="513" max="514" width="9.33203125" style="228" customWidth="1"/>
    <col min="515" max="515" width="12.6640625" style="228" customWidth="1"/>
    <col min="516" max="516" width="23.109375" style="228" customWidth="1"/>
    <col min="517" max="517" width="12.6640625" style="228" customWidth="1"/>
    <col min="518" max="518" width="23.109375" style="228" customWidth="1"/>
    <col min="519" max="768" width="9" style="228"/>
    <col min="769" max="770" width="9.33203125" style="228" customWidth="1"/>
    <col min="771" max="771" width="12.6640625" style="228" customWidth="1"/>
    <col min="772" max="772" width="23.109375" style="228" customWidth="1"/>
    <col min="773" max="773" width="12.6640625" style="228" customWidth="1"/>
    <col min="774" max="774" width="23.109375" style="228" customWidth="1"/>
    <col min="775" max="1024" width="9" style="228"/>
    <col min="1025" max="1026" width="9.33203125" style="228" customWidth="1"/>
    <col min="1027" max="1027" width="12.6640625" style="228" customWidth="1"/>
    <col min="1028" max="1028" width="23.109375" style="228" customWidth="1"/>
    <col min="1029" max="1029" width="12.6640625" style="228" customWidth="1"/>
    <col min="1030" max="1030" width="23.109375" style="228" customWidth="1"/>
    <col min="1031" max="1280" width="9" style="228"/>
    <col min="1281" max="1282" width="9.33203125" style="228" customWidth="1"/>
    <col min="1283" max="1283" width="12.6640625" style="228" customWidth="1"/>
    <col min="1284" max="1284" width="23.109375" style="228" customWidth="1"/>
    <col min="1285" max="1285" width="12.6640625" style="228" customWidth="1"/>
    <col min="1286" max="1286" width="23.109375" style="228" customWidth="1"/>
    <col min="1287" max="1536" width="9" style="228"/>
    <col min="1537" max="1538" width="9.33203125" style="228" customWidth="1"/>
    <col min="1539" max="1539" width="12.6640625" style="228" customWidth="1"/>
    <col min="1540" max="1540" width="23.109375" style="228" customWidth="1"/>
    <col min="1541" max="1541" width="12.6640625" style="228" customWidth="1"/>
    <col min="1542" max="1542" width="23.109375" style="228" customWidth="1"/>
    <col min="1543" max="1792" width="9" style="228"/>
    <col min="1793" max="1794" width="9.33203125" style="228" customWidth="1"/>
    <col min="1795" max="1795" width="12.6640625" style="228" customWidth="1"/>
    <col min="1796" max="1796" width="23.109375" style="228" customWidth="1"/>
    <col min="1797" max="1797" width="12.6640625" style="228" customWidth="1"/>
    <col min="1798" max="1798" width="23.109375" style="228" customWidth="1"/>
    <col min="1799" max="2048" width="9" style="228"/>
    <col min="2049" max="2050" width="9.33203125" style="228" customWidth="1"/>
    <col min="2051" max="2051" width="12.6640625" style="228" customWidth="1"/>
    <col min="2052" max="2052" width="23.109375" style="228" customWidth="1"/>
    <col min="2053" max="2053" width="12.6640625" style="228" customWidth="1"/>
    <col min="2054" max="2054" width="23.109375" style="228" customWidth="1"/>
    <col min="2055" max="2304" width="9" style="228"/>
    <col min="2305" max="2306" width="9.33203125" style="228" customWidth="1"/>
    <col min="2307" max="2307" width="12.6640625" style="228" customWidth="1"/>
    <col min="2308" max="2308" width="23.109375" style="228" customWidth="1"/>
    <col min="2309" max="2309" width="12.6640625" style="228" customWidth="1"/>
    <col min="2310" max="2310" width="23.109375" style="228" customWidth="1"/>
    <col min="2311" max="2560" width="9" style="228"/>
    <col min="2561" max="2562" width="9.33203125" style="228" customWidth="1"/>
    <col min="2563" max="2563" width="12.6640625" style="228" customWidth="1"/>
    <col min="2564" max="2564" width="23.109375" style="228" customWidth="1"/>
    <col min="2565" max="2565" width="12.6640625" style="228" customWidth="1"/>
    <col min="2566" max="2566" width="23.109375" style="228" customWidth="1"/>
    <col min="2567" max="2816" width="9" style="228"/>
    <col min="2817" max="2818" width="9.33203125" style="228" customWidth="1"/>
    <col min="2819" max="2819" width="12.6640625" style="228" customWidth="1"/>
    <col min="2820" max="2820" width="23.109375" style="228" customWidth="1"/>
    <col min="2821" max="2821" width="12.6640625" style="228" customWidth="1"/>
    <col min="2822" max="2822" width="23.109375" style="228" customWidth="1"/>
    <col min="2823" max="3072" width="9" style="228"/>
    <col min="3073" max="3074" width="9.33203125" style="228" customWidth="1"/>
    <col min="3075" max="3075" width="12.6640625" style="228" customWidth="1"/>
    <col min="3076" max="3076" width="23.109375" style="228" customWidth="1"/>
    <col min="3077" max="3077" width="12.6640625" style="228" customWidth="1"/>
    <col min="3078" max="3078" width="23.109375" style="228" customWidth="1"/>
    <col min="3079" max="3328" width="9" style="228"/>
    <col min="3329" max="3330" width="9.33203125" style="228" customWidth="1"/>
    <col min="3331" max="3331" width="12.6640625" style="228" customWidth="1"/>
    <col min="3332" max="3332" width="23.109375" style="228" customWidth="1"/>
    <col min="3333" max="3333" width="12.6640625" style="228" customWidth="1"/>
    <col min="3334" max="3334" width="23.109375" style="228" customWidth="1"/>
    <col min="3335" max="3584" width="9" style="228"/>
    <col min="3585" max="3586" width="9.33203125" style="228" customWidth="1"/>
    <col min="3587" max="3587" width="12.6640625" style="228" customWidth="1"/>
    <col min="3588" max="3588" width="23.109375" style="228" customWidth="1"/>
    <col min="3589" max="3589" width="12.6640625" style="228" customWidth="1"/>
    <col min="3590" max="3590" width="23.109375" style="228" customWidth="1"/>
    <col min="3591" max="3840" width="9" style="228"/>
    <col min="3841" max="3842" width="9.33203125" style="228" customWidth="1"/>
    <col min="3843" max="3843" width="12.6640625" style="228" customWidth="1"/>
    <col min="3844" max="3844" width="23.109375" style="228" customWidth="1"/>
    <col min="3845" max="3845" width="12.6640625" style="228" customWidth="1"/>
    <col min="3846" max="3846" width="23.109375" style="228" customWidth="1"/>
    <col min="3847" max="4096" width="9" style="228"/>
    <col min="4097" max="4098" width="9.33203125" style="228" customWidth="1"/>
    <col min="4099" max="4099" width="12.6640625" style="228" customWidth="1"/>
    <col min="4100" max="4100" width="23.109375" style="228" customWidth="1"/>
    <col min="4101" max="4101" width="12.6640625" style="228" customWidth="1"/>
    <col min="4102" max="4102" width="23.109375" style="228" customWidth="1"/>
    <col min="4103" max="4352" width="9" style="228"/>
    <col min="4353" max="4354" width="9.33203125" style="228" customWidth="1"/>
    <col min="4355" max="4355" width="12.6640625" style="228" customWidth="1"/>
    <col min="4356" max="4356" width="23.109375" style="228" customWidth="1"/>
    <col min="4357" max="4357" width="12.6640625" style="228" customWidth="1"/>
    <col min="4358" max="4358" width="23.109375" style="228" customWidth="1"/>
    <col min="4359" max="4608" width="9" style="228"/>
    <col min="4609" max="4610" width="9.33203125" style="228" customWidth="1"/>
    <col min="4611" max="4611" width="12.6640625" style="228" customWidth="1"/>
    <col min="4612" max="4612" width="23.109375" style="228" customWidth="1"/>
    <col min="4613" max="4613" width="12.6640625" style="228" customWidth="1"/>
    <col min="4614" max="4614" width="23.109375" style="228" customWidth="1"/>
    <col min="4615" max="4864" width="9" style="228"/>
    <col min="4865" max="4866" width="9.33203125" style="228" customWidth="1"/>
    <col min="4867" max="4867" width="12.6640625" style="228" customWidth="1"/>
    <col min="4868" max="4868" width="23.109375" style="228" customWidth="1"/>
    <col min="4869" max="4869" width="12.6640625" style="228" customWidth="1"/>
    <col min="4870" max="4870" width="23.109375" style="228" customWidth="1"/>
    <col min="4871" max="5120" width="9" style="228"/>
    <col min="5121" max="5122" width="9.33203125" style="228" customWidth="1"/>
    <col min="5123" max="5123" width="12.6640625" style="228" customWidth="1"/>
    <col min="5124" max="5124" width="23.109375" style="228" customWidth="1"/>
    <col min="5125" max="5125" width="12.6640625" style="228" customWidth="1"/>
    <col min="5126" max="5126" width="23.109375" style="228" customWidth="1"/>
    <col min="5127" max="5376" width="9" style="228"/>
    <col min="5377" max="5378" width="9.33203125" style="228" customWidth="1"/>
    <col min="5379" max="5379" width="12.6640625" style="228" customWidth="1"/>
    <col min="5380" max="5380" width="23.109375" style="228" customWidth="1"/>
    <col min="5381" max="5381" width="12.6640625" style="228" customWidth="1"/>
    <col min="5382" max="5382" width="23.109375" style="228" customWidth="1"/>
    <col min="5383" max="5632" width="9" style="228"/>
    <col min="5633" max="5634" width="9.33203125" style="228" customWidth="1"/>
    <col min="5635" max="5635" width="12.6640625" style="228" customWidth="1"/>
    <col min="5636" max="5636" width="23.109375" style="228" customWidth="1"/>
    <col min="5637" max="5637" width="12.6640625" style="228" customWidth="1"/>
    <col min="5638" max="5638" width="23.109375" style="228" customWidth="1"/>
    <col min="5639" max="5888" width="9" style="228"/>
    <col min="5889" max="5890" width="9.33203125" style="228" customWidth="1"/>
    <col min="5891" max="5891" width="12.6640625" style="228" customWidth="1"/>
    <col min="5892" max="5892" width="23.109375" style="228" customWidth="1"/>
    <col min="5893" max="5893" width="12.6640625" style="228" customWidth="1"/>
    <col min="5894" max="5894" width="23.109375" style="228" customWidth="1"/>
    <col min="5895" max="6144" width="9" style="228"/>
    <col min="6145" max="6146" width="9.33203125" style="228" customWidth="1"/>
    <col min="6147" max="6147" width="12.6640625" style="228" customWidth="1"/>
    <col min="6148" max="6148" width="23.109375" style="228" customWidth="1"/>
    <col min="6149" max="6149" width="12.6640625" style="228" customWidth="1"/>
    <col min="6150" max="6150" width="23.109375" style="228" customWidth="1"/>
    <col min="6151" max="6400" width="9" style="228"/>
    <col min="6401" max="6402" width="9.33203125" style="228" customWidth="1"/>
    <col min="6403" max="6403" width="12.6640625" style="228" customWidth="1"/>
    <col min="6404" max="6404" width="23.109375" style="228" customWidth="1"/>
    <col min="6405" max="6405" width="12.6640625" style="228" customWidth="1"/>
    <col min="6406" max="6406" width="23.109375" style="228" customWidth="1"/>
    <col min="6407" max="6656" width="9" style="228"/>
    <col min="6657" max="6658" width="9.33203125" style="228" customWidth="1"/>
    <col min="6659" max="6659" width="12.6640625" style="228" customWidth="1"/>
    <col min="6660" max="6660" width="23.109375" style="228" customWidth="1"/>
    <col min="6661" max="6661" width="12.6640625" style="228" customWidth="1"/>
    <col min="6662" max="6662" width="23.109375" style="228" customWidth="1"/>
    <col min="6663" max="6912" width="9" style="228"/>
    <col min="6913" max="6914" width="9.33203125" style="228" customWidth="1"/>
    <col min="6915" max="6915" width="12.6640625" style="228" customWidth="1"/>
    <col min="6916" max="6916" width="23.109375" style="228" customWidth="1"/>
    <col min="6917" max="6917" width="12.6640625" style="228" customWidth="1"/>
    <col min="6918" max="6918" width="23.109375" style="228" customWidth="1"/>
    <col min="6919" max="7168" width="9" style="228"/>
    <col min="7169" max="7170" width="9.33203125" style="228" customWidth="1"/>
    <col min="7171" max="7171" width="12.6640625" style="228" customWidth="1"/>
    <col min="7172" max="7172" width="23.109375" style="228" customWidth="1"/>
    <col min="7173" max="7173" width="12.6640625" style="228" customWidth="1"/>
    <col min="7174" max="7174" width="23.109375" style="228" customWidth="1"/>
    <col min="7175" max="7424" width="9" style="228"/>
    <col min="7425" max="7426" width="9.33203125" style="228" customWidth="1"/>
    <col min="7427" max="7427" width="12.6640625" style="228" customWidth="1"/>
    <col min="7428" max="7428" width="23.109375" style="228" customWidth="1"/>
    <col min="7429" max="7429" width="12.6640625" style="228" customWidth="1"/>
    <col min="7430" max="7430" width="23.109375" style="228" customWidth="1"/>
    <col min="7431" max="7680" width="9" style="228"/>
    <col min="7681" max="7682" width="9.33203125" style="228" customWidth="1"/>
    <col min="7683" max="7683" width="12.6640625" style="228" customWidth="1"/>
    <col min="7684" max="7684" width="23.109375" style="228" customWidth="1"/>
    <col min="7685" max="7685" width="12.6640625" style="228" customWidth="1"/>
    <col min="7686" max="7686" width="23.109375" style="228" customWidth="1"/>
    <col min="7687" max="7936" width="9" style="228"/>
    <col min="7937" max="7938" width="9.33203125" style="228" customWidth="1"/>
    <col min="7939" max="7939" width="12.6640625" style="228" customWidth="1"/>
    <col min="7940" max="7940" width="23.109375" style="228" customWidth="1"/>
    <col min="7941" max="7941" width="12.6640625" style="228" customWidth="1"/>
    <col min="7942" max="7942" width="23.109375" style="228" customWidth="1"/>
    <col min="7943" max="8192" width="9" style="228"/>
    <col min="8193" max="8194" width="9.33203125" style="228" customWidth="1"/>
    <col min="8195" max="8195" width="12.6640625" style="228" customWidth="1"/>
    <col min="8196" max="8196" width="23.109375" style="228" customWidth="1"/>
    <col min="8197" max="8197" width="12.6640625" style="228" customWidth="1"/>
    <col min="8198" max="8198" width="23.109375" style="228" customWidth="1"/>
    <col min="8199" max="8448" width="9" style="228"/>
    <col min="8449" max="8450" width="9.33203125" style="228" customWidth="1"/>
    <col min="8451" max="8451" width="12.6640625" style="228" customWidth="1"/>
    <col min="8452" max="8452" width="23.109375" style="228" customWidth="1"/>
    <col min="8453" max="8453" width="12.6640625" style="228" customWidth="1"/>
    <col min="8454" max="8454" width="23.109375" style="228" customWidth="1"/>
    <col min="8455" max="8704" width="9" style="228"/>
    <col min="8705" max="8706" width="9.33203125" style="228" customWidth="1"/>
    <col min="8707" max="8707" width="12.6640625" style="228" customWidth="1"/>
    <col min="8708" max="8708" width="23.109375" style="228" customWidth="1"/>
    <col min="8709" max="8709" width="12.6640625" style="228" customWidth="1"/>
    <col min="8710" max="8710" width="23.109375" style="228" customWidth="1"/>
    <col min="8711" max="8960" width="9" style="228"/>
    <col min="8961" max="8962" width="9.33203125" style="228" customWidth="1"/>
    <col min="8963" max="8963" width="12.6640625" style="228" customWidth="1"/>
    <col min="8964" max="8964" width="23.109375" style="228" customWidth="1"/>
    <col min="8965" max="8965" width="12.6640625" style="228" customWidth="1"/>
    <col min="8966" max="8966" width="23.109375" style="228" customWidth="1"/>
    <col min="8967" max="9216" width="9" style="228"/>
    <col min="9217" max="9218" width="9.33203125" style="228" customWidth="1"/>
    <col min="9219" max="9219" width="12.6640625" style="228" customWidth="1"/>
    <col min="9220" max="9220" width="23.109375" style="228" customWidth="1"/>
    <col min="9221" max="9221" width="12.6640625" style="228" customWidth="1"/>
    <col min="9222" max="9222" width="23.109375" style="228" customWidth="1"/>
    <col min="9223" max="9472" width="9" style="228"/>
    <col min="9473" max="9474" width="9.33203125" style="228" customWidth="1"/>
    <col min="9475" max="9475" width="12.6640625" style="228" customWidth="1"/>
    <col min="9476" max="9476" width="23.109375" style="228" customWidth="1"/>
    <col min="9477" max="9477" width="12.6640625" style="228" customWidth="1"/>
    <col min="9478" max="9478" width="23.109375" style="228" customWidth="1"/>
    <col min="9479" max="9728" width="9" style="228"/>
    <col min="9729" max="9730" width="9.33203125" style="228" customWidth="1"/>
    <col min="9731" max="9731" width="12.6640625" style="228" customWidth="1"/>
    <col min="9732" max="9732" width="23.109375" style="228" customWidth="1"/>
    <col min="9733" max="9733" width="12.6640625" style="228" customWidth="1"/>
    <col min="9734" max="9734" width="23.109375" style="228" customWidth="1"/>
    <col min="9735" max="9984" width="9" style="228"/>
    <col min="9985" max="9986" width="9.33203125" style="228" customWidth="1"/>
    <col min="9987" max="9987" width="12.6640625" style="228" customWidth="1"/>
    <col min="9988" max="9988" width="23.109375" style="228" customWidth="1"/>
    <col min="9989" max="9989" width="12.6640625" style="228" customWidth="1"/>
    <col min="9990" max="9990" width="23.109375" style="228" customWidth="1"/>
    <col min="9991" max="10240" width="9" style="228"/>
    <col min="10241" max="10242" width="9.33203125" style="228" customWidth="1"/>
    <col min="10243" max="10243" width="12.6640625" style="228" customWidth="1"/>
    <col min="10244" max="10244" width="23.109375" style="228" customWidth="1"/>
    <col min="10245" max="10245" width="12.6640625" style="228" customWidth="1"/>
    <col min="10246" max="10246" width="23.109375" style="228" customWidth="1"/>
    <col min="10247" max="10496" width="9" style="228"/>
    <col min="10497" max="10498" width="9.33203125" style="228" customWidth="1"/>
    <col min="10499" max="10499" width="12.6640625" style="228" customWidth="1"/>
    <col min="10500" max="10500" width="23.109375" style="228" customWidth="1"/>
    <col min="10501" max="10501" width="12.6640625" style="228" customWidth="1"/>
    <col min="10502" max="10502" width="23.109375" style="228" customWidth="1"/>
    <col min="10503" max="10752" width="9" style="228"/>
    <col min="10753" max="10754" width="9.33203125" style="228" customWidth="1"/>
    <col min="10755" max="10755" width="12.6640625" style="228" customWidth="1"/>
    <col min="10756" max="10756" width="23.109375" style="228" customWidth="1"/>
    <col min="10757" max="10757" width="12.6640625" style="228" customWidth="1"/>
    <col min="10758" max="10758" width="23.109375" style="228" customWidth="1"/>
    <col min="10759" max="11008" width="9" style="228"/>
    <col min="11009" max="11010" width="9.33203125" style="228" customWidth="1"/>
    <col min="11011" max="11011" width="12.6640625" style="228" customWidth="1"/>
    <col min="11012" max="11012" width="23.109375" style="228" customWidth="1"/>
    <col min="11013" max="11013" width="12.6640625" style="228" customWidth="1"/>
    <col min="11014" max="11014" width="23.109375" style="228" customWidth="1"/>
    <col min="11015" max="11264" width="9" style="228"/>
    <col min="11265" max="11266" width="9.33203125" style="228" customWidth="1"/>
    <col min="11267" max="11267" width="12.6640625" style="228" customWidth="1"/>
    <col min="11268" max="11268" width="23.109375" style="228" customWidth="1"/>
    <col min="11269" max="11269" width="12.6640625" style="228" customWidth="1"/>
    <col min="11270" max="11270" width="23.109375" style="228" customWidth="1"/>
    <col min="11271" max="11520" width="9" style="228"/>
    <col min="11521" max="11522" width="9.33203125" style="228" customWidth="1"/>
    <col min="11523" max="11523" width="12.6640625" style="228" customWidth="1"/>
    <col min="11524" max="11524" width="23.109375" style="228" customWidth="1"/>
    <col min="11525" max="11525" width="12.6640625" style="228" customWidth="1"/>
    <col min="11526" max="11526" width="23.109375" style="228" customWidth="1"/>
    <col min="11527" max="11776" width="9" style="228"/>
    <col min="11777" max="11778" width="9.33203125" style="228" customWidth="1"/>
    <col min="11779" max="11779" width="12.6640625" style="228" customWidth="1"/>
    <col min="11780" max="11780" width="23.109375" style="228" customWidth="1"/>
    <col min="11781" max="11781" width="12.6640625" style="228" customWidth="1"/>
    <col min="11782" max="11782" width="23.109375" style="228" customWidth="1"/>
    <col min="11783" max="12032" width="9" style="228"/>
    <col min="12033" max="12034" width="9.33203125" style="228" customWidth="1"/>
    <col min="12035" max="12035" width="12.6640625" style="228" customWidth="1"/>
    <col min="12036" max="12036" width="23.109375" style="228" customWidth="1"/>
    <col min="12037" max="12037" width="12.6640625" style="228" customWidth="1"/>
    <col min="12038" max="12038" width="23.109375" style="228" customWidth="1"/>
    <col min="12039" max="12288" width="9" style="228"/>
    <col min="12289" max="12290" width="9.33203125" style="228" customWidth="1"/>
    <col min="12291" max="12291" width="12.6640625" style="228" customWidth="1"/>
    <col min="12292" max="12292" width="23.109375" style="228" customWidth="1"/>
    <col min="12293" max="12293" width="12.6640625" style="228" customWidth="1"/>
    <col min="12294" max="12294" width="23.109375" style="228" customWidth="1"/>
    <col min="12295" max="12544" width="9" style="228"/>
    <col min="12545" max="12546" width="9.33203125" style="228" customWidth="1"/>
    <col min="12547" max="12547" width="12.6640625" style="228" customWidth="1"/>
    <col min="12548" max="12548" width="23.109375" style="228" customWidth="1"/>
    <col min="12549" max="12549" width="12.6640625" style="228" customWidth="1"/>
    <col min="12550" max="12550" width="23.109375" style="228" customWidth="1"/>
    <col min="12551" max="12800" width="9" style="228"/>
    <col min="12801" max="12802" width="9.33203125" style="228" customWidth="1"/>
    <col min="12803" max="12803" width="12.6640625" style="228" customWidth="1"/>
    <col min="12804" max="12804" width="23.109375" style="228" customWidth="1"/>
    <col min="12805" max="12805" width="12.6640625" style="228" customWidth="1"/>
    <col min="12806" max="12806" width="23.109375" style="228" customWidth="1"/>
    <col min="12807" max="13056" width="9" style="228"/>
    <col min="13057" max="13058" width="9.33203125" style="228" customWidth="1"/>
    <col min="13059" max="13059" width="12.6640625" style="228" customWidth="1"/>
    <col min="13060" max="13060" width="23.109375" style="228" customWidth="1"/>
    <col min="13061" max="13061" width="12.6640625" style="228" customWidth="1"/>
    <col min="13062" max="13062" width="23.109375" style="228" customWidth="1"/>
    <col min="13063" max="13312" width="9" style="228"/>
    <col min="13313" max="13314" width="9.33203125" style="228" customWidth="1"/>
    <col min="13315" max="13315" width="12.6640625" style="228" customWidth="1"/>
    <col min="13316" max="13316" width="23.109375" style="228" customWidth="1"/>
    <col min="13317" max="13317" width="12.6640625" style="228" customWidth="1"/>
    <col min="13318" max="13318" width="23.109375" style="228" customWidth="1"/>
    <col min="13319" max="13568" width="9" style="228"/>
    <col min="13569" max="13570" width="9.33203125" style="228" customWidth="1"/>
    <col min="13571" max="13571" width="12.6640625" style="228" customWidth="1"/>
    <col min="13572" max="13572" width="23.109375" style="228" customWidth="1"/>
    <col min="13573" max="13573" width="12.6640625" style="228" customWidth="1"/>
    <col min="13574" max="13574" width="23.109375" style="228" customWidth="1"/>
    <col min="13575" max="13824" width="9" style="228"/>
    <col min="13825" max="13826" width="9.33203125" style="228" customWidth="1"/>
    <col min="13827" max="13827" width="12.6640625" style="228" customWidth="1"/>
    <col min="13828" max="13828" width="23.109375" style="228" customWidth="1"/>
    <col min="13829" max="13829" width="12.6640625" style="228" customWidth="1"/>
    <col min="13830" max="13830" width="23.109375" style="228" customWidth="1"/>
    <col min="13831" max="14080" width="9" style="228"/>
    <col min="14081" max="14082" width="9.33203125" style="228" customWidth="1"/>
    <col min="14083" max="14083" width="12.6640625" style="228" customWidth="1"/>
    <col min="14084" max="14084" width="23.109375" style="228" customWidth="1"/>
    <col min="14085" max="14085" width="12.6640625" style="228" customWidth="1"/>
    <col min="14086" max="14086" width="23.109375" style="228" customWidth="1"/>
    <col min="14087" max="14336" width="9" style="228"/>
    <col min="14337" max="14338" width="9.33203125" style="228" customWidth="1"/>
    <col min="14339" max="14339" width="12.6640625" style="228" customWidth="1"/>
    <col min="14340" max="14340" width="23.109375" style="228" customWidth="1"/>
    <col min="14341" max="14341" width="12.6640625" style="228" customWidth="1"/>
    <col min="14342" max="14342" width="23.109375" style="228" customWidth="1"/>
    <col min="14343" max="14592" width="9" style="228"/>
    <col min="14593" max="14594" width="9.33203125" style="228" customWidth="1"/>
    <col min="14595" max="14595" width="12.6640625" style="228" customWidth="1"/>
    <col min="14596" max="14596" width="23.109375" style="228" customWidth="1"/>
    <col min="14597" max="14597" width="12.6640625" style="228" customWidth="1"/>
    <col min="14598" max="14598" width="23.109375" style="228" customWidth="1"/>
    <col min="14599" max="14848" width="9" style="228"/>
    <col min="14849" max="14850" width="9.33203125" style="228" customWidth="1"/>
    <col min="14851" max="14851" width="12.6640625" style="228" customWidth="1"/>
    <col min="14852" max="14852" width="23.109375" style="228" customWidth="1"/>
    <col min="14853" max="14853" width="12.6640625" style="228" customWidth="1"/>
    <col min="14854" max="14854" width="23.109375" style="228" customWidth="1"/>
    <col min="14855" max="15104" width="9" style="228"/>
    <col min="15105" max="15106" width="9.33203125" style="228" customWidth="1"/>
    <col min="15107" max="15107" width="12.6640625" style="228" customWidth="1"/>
    <col min="15108" max="15108" width="23.109375" style="228" customWidth="1"/>
    <col min="15109" max="15109" width="12.6640625" style="228" customWidth="1"/>
    <col min="15110" max="15110" width="23.109375" style="228" customWidth="1"/>
    <col min="15111" max="15360" width="9" style="228"/>
    <col min="15361" max="15362" width="9.33203125" style="228" customWidth="1"/>
    <col min="15363" max="15363" width="12.6640625" style="228" customWidth="1"/>
    <col min="15364" max="15364" width="23.109375" style="228" customWidth="1"/>
    <col min="15365" max="15365" width="12.6640625" style="228" customWidth="1"/>
    <col min="15366" max="15366" width="23.109375" style="228" customWidth="1"/>
    <col min="15367" max="15616" width="9" style="228"/>
    <col min="15617" max="15618" width="9.33203125" style="228" customWidth="1"/>
    <col min="15619" max="15619" width="12.6640625" style="228" customWidth="1"/>
    <col min="15620" max="15620" width="23.109375" style="228" customWidth="1"/>
    <col min="15621" max="15621" width="12.6640625" style="228" customWidth="1"/>
    <col min="15622" max="15622" width="23.109375" style="228" customWidth="1"/>
    <col min="15623" max="15872" width="9" style="228"/>
    <col min="15873" max="15874" width="9.33203125" style="228" customWidth="1"/>
    <col min="15875" max="15875" width="12.6640625" style="228" customWidth="1"/>
    <col min="15876" max="15876" width="23.109375" style="228" customWidth="1"/>
    <col min="15877" max="15877" width="12.6640625" style="228" customWidth="1"/>
    <col min="15878" max="15878" width="23.109375" style="228" customWidth="1"/>
    <col min="15879" max="16128" width="9" style="228"/>
    <col min="16129" max="16130" width="9.33203125" style="228" customWidth="1"/>
    <col min="16131" max="16131" width="12.6640625" style="228" customWidth="1"/>
    <col min="16132" max="16132" width="23.109375" style="228" customWidth="1"/>
    <col min="16133" max="16133" width="12.6640625" style="228" customWidth="1"/>
    <col min="16134" max="16134" width="23.109375" style="228" customWidth="1"/>
    <col min="16135" max="16384" width="9" style="228"/>
  </cols>
  <sheetData>
    <row r="1" spans="1:6" ht="24.75" customHeight="1" x14ac:dyDescent="0.2">
      <c r="A1" s="323" t="s">
        <v>241</v>
      </c>
      <c r="B1" s="323"/>
      <c r="C1" s="323"/>
      <c r="D1" s="323"/>
      <c r="E1" s="323"/>
      <c r="F1" s="323"/>
    </row>
    <row r="2" spans="1:6" ht="26.25" customHeight="1" x14ac:dyDescent="0.2">
      <c r="A2" s="237"/>
      <c r="B2" s="237"/>
      <c r="C2" s="237" t="s">
        <v>57</v>
      </c>
      <c r="D2" s="324" t="str">
        <f>表紙!E30</f>
        <v>○○会社△△　××営業所</v>
      </c>
      <c r="E2" s="325"/>
      <c r="F2" s="325"/>
    </row>
    <row r="3" spans="1:6" ht="26.25" customHeight="1" x14ac:dyDescent="0.2">
      <c r="A3" s="237"/>
      <c r="B3" s="237"/>
      <c r="C3" s="237" t="s">
        <v>58</v>
      </c>
      <c r="D3" s="326"/>
      <c r="E3" s="326"/>
      <c r="F3" s="326"/>
    </row>
    <row r="4" spans="1:6" ht="26.25" customHeight="1" x14ac:dyDescent="0.2">
      <c r="A4" s="237" t="s">
        <v>43</v>
      </c>
      <c r="B4" s="325">
        <f>表紙!E28</f>
        <v>2022108153</v>
      </c>
      <c r="C4" s="325"/>
      <c r="D4" s="325"/>
      <c r="E4" s="325"/>
      <c r="F4" s="325"/>
    </row>
    <row r="5" spans="1:6" ht="26.25" customHeight="1" x14ac:dyDescent="0.2">
      <c r="A5" s="237" t="s">
        <v>44</v>
      </c>
      <c r="B5" s="327" t="str">
        <f>表紙!E29</f>
        <v>桜井小学校教室転用改修工事</v>
      </c>
      <c r="C5" s="327"/>
      <c r="D5" s="327"/>
      <c r="E5" s="327"/>
      <c r="F5" s="327"/>
    </row>
    <row r="6" spans="1:6" ht="12.75" customHeight="1" thickBot="1" x14ac:dyDescent="0.25">
      <c r="A6" s="237"/>
      <c r="B6" s="237"/>
      <c r="C6" s="237"/>
      <c r="D6" s="237"/>
      <c r="E6" s="237"/>
      <c r="F6" s="237"/>
    </row>
    <row r="7" spans="1:6" ht="54.75" customHeight="1" thickBot="1" x14ac:dyDescent="0.25">
      <c r="A7" s="328" t="s">
        <v>256</v>
      </c>
      <c r="B7" s="329"/>
      <c r="C7" s="329"/>
      <c r="D7" s="330"/>
      <c r="E7" s="235" t="s">
        <v>243</v>
      </c>
      <c r="F7" s="236"/>
    </row>
    <row r="8" spans="1:6" s="229" customFormat="1" ht="23.25" customHeight="1" x14ac:dyDescent="0.2">
      <c r="A8" s="314" t="s">
        <v>242</v>
      </c>
      <c r="B8" s="315"/>
      <c r="C8" s="231" t="s">
        <v>243</v>
      </c>
      <c r="D8" s="231"/>
      <c r="E8" s="231" t="s">
        <v>244</v>
      </c>
      <c r="F8" s="232" t="s">
        <v>254</v>
      </c>
    </row>
    <row r="9" spans="1:6" s="229" customFormat="1" ht="23.25" customHeight="1" x14ac:dyDescent="0.2">
      <c r="A9" s="316" t="s">
        <v>246</v>
      </c>
      <c r="B9" s="317"/>
      <c r="C9" s="233" t="s">
        <v>247</v>
      </c>
      <c r="D9" s="233"/>
      <c r="E9" s="233" t="s">
        <v>248</v>
      </c>
      <c r="F9" s="234"/>
    </row>
    <row r="10" spans="1:6" s="229" customFormat="1" ht="23.25" customHeight="1" x14ac:dyDescent="0.2">
      <c r="A10" s="316" t="s">
        <v>249</v>
      </c>
      <c r="B10" s="317"/>
      <c r="C10" s="233" t="s">
        <v>250</v>
      </c>
      <c r="D10" s="233" t="s">
        <v>251</v>
      </c>
      <c r="E10" s="233" t="s">
        <v>252</v>
      </c>
      <c r="F10" s="234"/>
    </row>
    <row r="11" spans="1:6" s="229" customFormat="1" ht="23.25" customHeight="1" thickBot="1" x14ac:dyDescent="0.25">
      <c r="A11" s="318" t="s">
        <v>263</v>
      </c>
      <c r="B11" s="319"/>
      <c r="C11" s="320"/>
      <c r="D11" s="321"/>
      <c r="E11" s="321"/>
      <c r="F11" s="322"/>
    </row>
    <row r="12" spans="1:6" s="229" customFormat="1" ht="23.25" customHeight="1" x14ac:dyDescent="0.2">
      <c r="A12" s="314" t="s">
        <v>253</v>
      </c>
      <c r="B12" s="315"/>
      <c r="C12" s="231" t="s">
        <v>243</v>
      </c>
      <c r="D12" s="231"/>
      <c r="E12" s="231" t="s">
        <v>244</v>
      </c>
      <c r="F12" s="232" t="s">
        <v>257</v>
      </c>
    </row>
    <row r="13" spans="1:6" s="229" customFormat="1" ht="23.25" customHeight="1" x14ac:dyDescent="0.2">
      <c r="A13" s="316" t="s">
        <v>246</v>
      </c>
      <c r="B13" s="317"/>
      <c r="C13" s="233" t="s">
        <v>247</v>
      </c>
      <c r="D13" s="233"/>
      <c r="E13" s="233" t="s">
        <v>248</v>
      </c>
      <c r="F13" s="234"/>
    </row>
    <row r="14" spans="1:6" s="229" customFormat="1" ht="23.25" customHeight="1" x14ac:dyDescent="0.2">
      <c r="A14" s="316" t="s">
        <v>249</v>
      </c>
      <c r="B14" s="317"/>
      <c r="C14" s="233" t="s">
        <v>250</v>
      </c>
      <c r="D14" s="233" t="s">
        <v>251</v>
      </c>
      <c r="E14" s="233" t="s">
        <v>252</v>
      </c>
      <c r="F14" s="234"/>
    </row>
    <row r="15" spans="1:6" s="229" customFormat="1" ht="23.25" customHeight="1" thickBot="1" x14ac:dyDescent="0.25">
      <c r="A15" s="318" t="s">
        <v>263</v>
      </c>
      <c r="B15" s="319"/>
      <c r="C15" s="320"/>
      <c r="D15" s="321"/>
      <c r="E15" s="321"/>
      <c r="F15" s="322"/>
    </row>
    <row r="16" spans="1:6" s="229" customFormat="1" ht="23.25" customHeight="1" x14ac:dyDescent="0.2">
      <c r="A16" s="314" t="s">
        <v>255</v>
      </c>
      <c r="B16" s="315"/>
      <c r="C16" s="231" t="s">
        <v>243</v>
      </c>
      <c r="D16" s="231"/>
      <c r="E16" s="231" t="s">
        <v>244</v>
      </c>
      <c r="F16" s="232" t="s">
        <v>254</v>
      </c>
    </row>
    <row r="17" spans="1:6" s="229" customFormat="1" ht="23.25" customHeight="1" x14ac:dyDescent="0.2">
      <c r="A17" s="316" t="s">
        <v>246</v>
      </c>
      <c r="B17" s="317"/>
      <c r="C17" s="233" t="s">
        <v>247</v>
      </c>
      <c r="D17" s="233"/>
      <c r="E17" s="233" t="s">
        <v>248</v>
      </c>
      <c r="F17" s="234"/>
    </row>
    <row r="18" spans="1:6" s="229" customFormat="1" ht="23.25" customHeight="1" x14ac:dyDescent="0.2">
      <c r="A18" s="316" t="s">
        <v>249</v>
      </c>
      <c r="B18" s="317"/>
      <c r="C18" s="233" t="s">
        <v>250</v>
      </c>
      <c r="D18" s="233" t="s">
        <v>251</v>
      </c>
      <c r="E18" s="233" t="s">
        <v>252</v>
      </c>
      <c r="F18" s="234"/>
    </row>
    <row r="19" spans="1:6" s="229" customFormat="1" ht="23.25" customHeight="1" thickBot="1" x14ac:dyDescent="0.25">
      <c r="A19" s="318" t="s">
        <v>263</v>
      </c>
      <c r="B19" s="319"/>
      <c r="C19" s="320"/>
      <c r="D19" s="321"/>
      <c r="E19" s="321"/>
      <c r="F19" s="322"/>
    </row>
    <row r="21" spans="1:6" ht="189.75" customHeight="1" x14ac:dyDescent="0.2">
      <c r="A21" s="312" t="s">
        <v>265</v>
      </c>
      <c r="B21" s="313"/>
      <c r="C21" s="313"/>
      <c r="D21" s="313"/>
      <c r="E21" s="313"/>
      <c r="F21" s="313"/>
    </row>
  </sheetData>
  <sheetProtection algorithmName="SHA-512" hashValue="LC3gLEtJD+mnNVKtPtuJGfctF/8GIEwIwkHtrH4/8LT+uttssLcLJaebhfFjXOHiek6yzY2J6pkgK8Yjn6jPtQ==" saltValue="JOAQT6iHGVqd/Dfw2oyBbA==" spinCount="100000" sheet="1" objects="1" scenarios="1"/>
  <mergeCells count="22">
    <mergeCell ref="A7:D7"/>
    <mergeCell ref="A1:F1"/>
    <mergeCell ref="D2:F2"/>
    <mergeCell ref="D3:F3"/>
    <mergeCell ref="B4:F4"/>
    <mergeCell ref="B5:F5"/>
    <mergeCell ref="A21:F21"/>
    <mergeCell ref="A16:B16"/>
    <mergeCell ref="A17:B17"/>
    <mergeCell ref="A18:B18"/>
    <mergeCell ref="A8:B8"/>
    <mergeCell ref="A9:B9"/>
    <mergeCell ref="A10:B10"/>
    <mergeCell ref="A12:B12"/>
    <mergeCell ref="A13:B13"/>
    <mergeCell ref="A11:B11"/>
    <mergeCell ref="C11:F11"/>
    <mergeCell ref="A15:B15"/>
    <mergeCell ref="C15:F15"/>
    <mergeCell ref="A19:B19"/>
    <mergeCell ref="C19:F19"/>
    <mergeCell ref="A14:B14"/>
  </mergeCells>
  <phoneticPr fontId="2"/>
  <printOptions horizontalCentered="1"/>
  <pageMargins left="0.39370078740157483" right="0.39370078740157483" top="0.34" bottom="0.16" header="0.35" footer="0.24"/>
  <pageSetup paperSize="9" orientation="portrait" r:id="rId1"/>
  <headerFooter alignWithMargins="0"/>
  <ignoredErrors>
    <ignoredError sqref="D2 B4:B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K64"/>
  <sheetViews>
    <sheetView view="pageBreakPreview" zoomScale="70" zoomScaleNormal="100" zoomScaleSheetLayoutView="70" workbookViewId="0">
      <selection activeCell="H2" sqref="H2:AF2"/>
    </sheetView>
  </sheetViews>
  <sheetFormatPr defaultColWidth="2.6640625" defaultRowHeight="24.9" customHeight="1" x14ac:dyDescent="0.2"/>
  <cols>
    <col min="1" max="1" width="1.33203125" style="6" customWidth="1"/>
    <col min="2" max="31" width="5" style="6" customWidth="1"/>
    <col min="32" max="32" width="5" style="157" customWidth="1"/>
    <col min="33" max="33" width="1.33203125" style="157" customWidth="1"/>
    <col min="34" max="34" width="12.33203125" style="6" customWidth="1"/>
    <col min="35" max="16384" width="2.6640625" style="6"/>
  </cols>
  <sheetData>
    <row r="1" spans="1:63" ht="24.9" customHeight="1" x14ac:dyDescent="0.2">
      <c r="A1" s="357" t="s">
        <v>29</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row>
    <row r="2" spans="1:63" ht="24.9" customHeight="1" x14ac:dyDescent="0.2">
      <c r="A2" s="5"/>
      <c r="B2" s="358" t="s">
        <v>46</v>
      </c>
      <c r="C2" s="358"/>
      <c r="D2" s="358"/>
      <c r="E2" s="358"/>
      <c r="F2" s="358"/>
      <c r="G2" s="358"/>
      <c r="H2" s="331" t="str">
        <f>表紙!E30</f>
        <v>○○会社△△　××営業所</v>
      </c>
      <c r="I2" s="332"/>
      <c r="J2" s="332"/>
      <c r="K2" s="332"/>
      <c r="L2" s="332"/>
      <c r="M2" s="332"/>
      <c r="N2" s="332"/>
      <c r="O2" s="332"/>
      <c r="P2" s="332"/>
      <c r="Q2" s="332"/>
      <c r="R2" s="332"/>
      <c r="S2" s="332"/>
      <c r="T2" s="332"/>
      <c r="U2" s="332"/>
      <c r="V2" s="332"/>
      <c r="W2" s="332"/>
      <c r="X2" s="332"/>
      <c r="Y2" s="332"/>
      <c r="Z2" s="332"/>
      <c r="AA2" s="332"/>
      <c r="AB2" s="332"/>
      <c r="AC2" s="332"/>
      <c r="AD2" s="332"/>
      <c r="AE2" s="332"/>
      <c r="AF2" s="332"/>
      <c r="AG2" s="154"/>
      <c r="AH2" s="214" t="s">
        <v>190</v>
      </c>
    </row>
    <row r="3" spans="1:63" ht="24.9" customHeight="1" x14ac:dyDescent="0.2">
      <c r="A3" s="5"/>
      <c r="B3" s="358" t="s">
        <v>43</v>
      </c>
      <c r="C3" s="358"/>
      <c r="D3" s="358"/>
      <c r="E3" s="358"/>
      <c r="F3" s="358"/>
      <c r="G3" s="358"/>
      <c r="H3" s="333">
        <f>入力用!D6</f>
        <v>2022108153</v>
      </c>
      <c r="I3" s="333"/>
      <c r="J3" s="333"/>
      <c r="K3" s="333"/>
      <c r="L3" s="333"/>
      <c r="M3" s="333"/>
      <c r="N3" s="333"/>
      <c r="O3" s="333"/>
      <c r="P3" s="333"/>
      <c r="Q3" s="333"/>
      <c r="R3" s="333"/>
      <c r="S3" s="333"/>
      <c r="T3" s="333"/>
      <c r="U3" s="333"/>
      <c r="V3" s="333"/>
      <c r="W3" s="333"/>
      <c r="X3" s="333"/>
      <c r="Y3" s="333"/>
      <c r="Z3" s="333"/>
      <c r="AA3" s="333"/>
      <c r="AB3" s="333"/>
      <c r="AC3" s="333"/>
      <c r="AD3" s="333"/>
      <c r="AE3" s="333"/>
      <c r="AF3" s="333"/>
      <c r="AG3" s="154"/>
    </row>
    <row r="4" spans="1:63" ht="24.9" customHeight="1" x14ac:dyDescent="0.2">
      <c r="A4" s="5"/>
      <c r="B4" s="358" t="s">
        <v>44</v>
      </c>
      <c r="C4" s="358"/>
      <c r="D4" s="358"/>
      <c r="E4" s="358"/>
      <c r="F4" s="358"/>
      <c r="G4" s="358"/>
      <c r="H4" s="333" t="str">
        <f>入力用!D7</f>
        <v>桜井小学校教室転用改修工事</v>
      </c>
      <c r="I4" s="333"/>
      <c r="J4" s="333"/>
      <c r="K4" s="333"/>
      <c r="L4" s="333"/>
      <c r="M4" s="333"/>
      <c r="N4" s="333"/>
      <c r="O4" s="333"/>
      <c r="P4" s="333"/>
      <c r="Q4" s="333"/>
      <c r="R4" s="333"/>
      <c r="S4" s="333"/>
      <c r="T4" s="333"/>
      <c r="U4" s="333"/>
      <c r="V4" s="333"/>
      <c r="W4" s="333"/>
      <c r="X4" s="333"/>
      <c r="Y4" s="333"/>
      <c r="Z4" s="333"/>
      <c r="AA4" s="333"/>
      <c r="AB4" s="333"/>
      <c r="AC4" s="333"/>
      <c r="AD4" s="333"/>
      <c r="AE4" s="333"/>
      <c r="AF4" s="333"/>
      <c r="AG4" s="154"/>
    </row>
    <row r="5" spans="1:63" s="157" customFormat="1" ht="5.25" customHeight="1" x14ac:dyDescent="0.2">
      <c r="A5" s="154"/>
      <c r="B5" s="158"/>
      <c r="C5" s="158"/>
      <c r="D5" s="158"/>
      <c r="E5" s="158"/>
      <c r="F5" s="158"/>
      <c r="G5" s="158"/>
      <c r="H5" s="10"/>
      <c r="I5" s="10"/>
      <c r="J5" s="10"/>
      <c r="K5" s="10"/>
      <c r="L5" s="10"/>
      <c r="M5" s="10"/>
      <c r="N5" s="10"/>
      <c r="O5" s="10"/>
      <c r="P5" s="10"/>
      <c r="Q5" s="10"/>
      <c r="R5" s="10"/>
      <c r="S5" s="10"/>
      <c r="T5" s="10"/>
      <c r="U5" s="10"/>
      <c r="V5" s="10"/>
      <c r="W5" s="10"/>
      <c r="X5" s="10"/>
      <c r="Y5" s="10"/>
      <c r="Z5" s="10"/>
      <c r="AA5" s="10"/>
      <c r="AB5" s="10"/>
      <c r="AC5" s="10"/>
      <c r="AD5" s="10"/>
      <c r="AE5" s="10"/>
      <c r="AF5" s="10"/>
      <c r="AG5" s="154"/>
    </row>
    <row r="6" spans="1:63" ht="24.9" customHeight="1" x14ac:dyDescent="0.2">
      <c r="A6" s="5"/>
      <c r="B6" s="334" t="str">
        <f>"営業所の専任技術者氏名　（業種："&amp;入力用!D9&amp;"）"</f>
        <v>営業所の専任技術者氏名　（業種：建築一式）</v>
      </c>
      <c r="C6" s="335"/>
      <c r="D6" s="335"/>
      <c r="E6" s="335"/>
      <c r="F6" s="335"/>
      <c r="G6" s="335"/>
      <c r="H6" s="335"/>
      <c r="I6" s="335"/>
      <c r="J6" s="335"/>
      <c r="K6" s="335"/>
      <c r="L6" s="335"/>
      <c r="M6" s="335"/>
      <c r="N6" s="335"/>
      <c r="O6" s="335"/>
      <c r="P6" s="335"/>
      <c r="Q6" s="336"/>
      <c r="R6" s="12"/>
      <c r="S6" s="347"/>
      <c r="T6" s="347"/>
      <c r="U6" s="347"/>
      <c r="V6" s="347"/>
      <c r="W6" s="347"/>
      <c r="X6" s="347"/>
      <c r="Y6" s="347"/>
      <c r="Z6" s="347"/>
      <c r="AA6" s="347"/>
      <c r="AB6" s="347"/>
      <c r="AC6" s="347"/>
      <c r="AD6" s="347"/>
      <c r="AE6" s="347"/>
      <c r="AF6" s="170"/>
      <c r="AG6" s="154"/>
      <c r="AH6" s="204" t="s">
        <v>166</v>
      </c>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row>
    <row r="7" spans="1:63" s="29" customFormat="1" ht="5.25" customHeight="1" x14ac:dyDescent="0.2">
      <c r="A7" s="28"/>
      <c r="B7" s="149"/>
      <c r="C7" s="149"/>
      <c r="D7" s="149"/>
      <c r="E7" s="149"/>
      <c r="F7" s="149"/>
      <c r="G7" s="14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1"/>
    </row>
    <row r="8" spans="1:63" s="29" customFormat="1" ht="24.9" customHeight="1" x14ac:dyDescent="0.2">
      <c r="A8" s="27"/>
      <c r="B8" s="152" t="s">
        <v>30</v>
      </c>
      <c r="C8" s="149"/>
      <c r="D8" s="149"/>
      <c r="E8" s="149"/>
      <c r="F8" s="149"/>
      <c r="G8" s="149"/>
      <c r="H8" s="149"/>
      <c r="I8" s="149" t="s">
        <v>28</v>
      </c>
      <c r="J8" s="149"/>
      <c r="K8" s="149"/>
      <c r="L8" s="149"/>
      <c r="M8" s="149"/>
      <c r="N8" s="149"/>
      <c r="O8" s="149"/>
      <c r="P8" s="149"/>
      <c r="Q8" s="153"/>
      <c r="R8" s="153"/>
      <c r="S8" s="153"/>
      <c r="T8" s="153"/>
      <c r="U8" s="153"/>
      <c r="V8" s="153"/>
      <c r="W8" s="153"/>
      <c r="X8" s="153"/>
      <c r="Y8" s="153"/>
      <c r="Z8" s="153"/>
      <c r="AA8" s="153"/>
      <c r="AB8" s="153"/>
      <c r="AC8" s="153"/>
      <c r="AD8" s="153"/>
      <c r="AE8" s="153"/>
      <c r="AF8" s="153"/>
      <c r="AG8" s="153"/>
    </row>
    <row r="9" spans="1:63" ht="24.9" customHeight="1" x14ac:dyDescent="0.45">
      <c r="A9" s="155"/>
      <c r="B9" s="168"/>
      <c r="C9" s="337" t="s">
        <v>31</v>
      </c>
      <c r="D9" s="337"/>
      <c r="E9" s="337"/>
      <c r="F9" s="337"/>
      <c r="G9" s="337"/>
      <c r="H9" s="337"/>
      <c r="I9" s="337"/>
      <c r="J9" s="337"/>
      <c r="K9" s="337"/>
      <c r="L9" s="337"/>
      <c r="M9" s="337"/>
      <c r="N9" s="337"/>
      <c r="O9" s="337"/>
      <c r="P9" s="337"/>
      <c r="Q9" s="169"/>
      <c r="R9" s="168"/>
      <c r="S9" s="346"/>
      <c r="T9" s="346"/>
      <c r="U9" s="346"/>
      <c r="V9" s="346"/>
      <c r="W9" s="346"/>
      <c r="X9" s="346"/>
      <c r="Y9" s="346"/>
      <c r="Z9" s="346"/>
      <c r="AA9" s="346"/>
      <c r="AB9" s="346"/>
      <c r="AC9" s="346"/>
      <c r="AD9" s="346"/>
      <c r="AE9" s="346"/>
      <c r="AF9" s="170"/>
      <c r="AG9" s="155"/>
      <c r="AH9" s="216" t="s">
        <v>194</v>
      </c>
    </row>
    <row r="10" spans="1:63" ht="24.9" customHeight="1" x14ac:dyDescent="0.45">
      <c r="A10" s="155"/>
      <c r="B10" s="168"/>
      <c r="C10" s="337" t="s">
        <v>32</v>
      </c>
      <c r="D10" s="337"/>
      <c r="E10" s="337"/>
      <c r="F10" s="337"/>
      <c r="G10" s="337"/>
      <c r="H10" s="337"/>
      <c r="I10" s="337"/>
      <c r="J10" s="337"/>
      <c r="K10" s="337"/>
      <c r="L10" s="337"/>
      <c r="M10" s="337"/>
      <c r="N10" s="337"/>
      <c r="O10" s="337"/>
      <c r="P10" s="337"/>
      <c r="Q10" s="170"/>
      <c r="R10" s="169"/>
      <c r="S10" s="345" t="s">
        <v>141</v>
      </c>
      <c r="T10" s="345"/>
      <c r="U10" s="345"/>
      <c r="V10" s="345"/>
      <c r="W10" s="345"/>
      <c r="X10" s="345"/>
      <c r="Y10" s="345"/>
      <c r="Z10" s="345"/>
      <c r="AA10" s="345"/>
      <c r="AB10" s="345"/>
      <c r="AC10" s="345"/>
      <c r="AD10" s="345"/>
      <c r="AE10" s="345"/>
      <c r="AF10" s="170"/>
      <c r="AG10" s="155"/>
      <c r="AH10" s="216" t="s">
        <v>185</v>
      </c>
    </row>
    <row r="11" spans="1:63" ht="24.9" customHeight="1" x14ac:dyDescent="0.45">
      <c r="A11" s="155"/>
      <c r="B11" s="338" t="s">
        <v>21</v>
      </c>
      <c r="C11" s="339"/>
      <c r="D11" s="339"/>
      <c r="E11" s="339"/>
      <c r="F11" s="339"/>
      <c r="G11" s="339"/>
      <c r="H11" s="339"/>
      <c r="I11" s="339"/>
      <c r="J11" s="340"/>
      <c r="K11" s="168"/>
      <c r="L11" s="337" t="s">
        <v>22</v>
      </c>
      <c r="M11" s="337"/>
      <c r="N11" s="337"/>
      <c r="O11" s="337"/>
      <c r="P11" s="337"/>
      <c r="Q11" s="170"/>
      <c r="R11" s="169"/>
      <c r="S11" s="344"/>
      <c r="T11" s="344"/>
      <c r="U11" s="344"/>
      <c r="V11" s="344"/>
      <c r="W11" s="344"/>
      <c r="X11" s="344"/>
      <c r="Y11" s="344"/>
      <c r="Z11" s="344"/>
      <c r="AA11" s="344"/>
      <c r="AB11" s="344"/>
      <c r="AC11" s="344"/>
      <c r="AD11" s="344"/>
      <c r="AE11" s="344"/>
      <c r="AF11" s="170"/>
      <c r="AG11" s="155"/>
      <c r="AH11" s="216" t="s">
        <v>186</v>
      </c>
    </row>
    <row r="12" spans="1:63" ht="24.9" customHeight="1" x14ac:dyDescent="0.45">
      <c r="A12" s="155"/>
      <c r="B12" s="341"/>
      <c r="C12" s="342"/>
      <c r="D12" s="342"/>
      <c r="E12" s="342"/>
      <c r="F12" s="342"/>
      <c r="G12" s="342"/>
      <c r="H12" s="342"/>
      <c r="I12" s="342"/>
      <c r="J12" s="343"/>
      <c r="K12" s="168"/>
      <c r="L12" s="337" t="s">
        <v>23</v>
      </c>
      <c r="M12" s="337"/>
      <c r="N12" s="337"/>
      <c r="O12" s="337"/>
      <c r="P12" s="337"/>
      <c r="Q12" s="170"/>
      <c r="R12" s="169"/>
      <c r="S12" s="344"/>
      <c r="T12" s="344"/>
      <c r="U12" s="344"/>
      <c r="V12" s="344"/>
      <c r="W12" s="344"/>
      <c r="X12" s="344"/>
      <c r="Y12" s="344"/>
      <c r="Z12" s="344"/>
      <c r="AA12" s="344"/>
      <c r="AB12" s="344"/>
      <c r="AC12" s="344"/>
      <c r="AD12" s="344"/>
      <c r="AE12" s="344"/>
      <c r="AF12" s="170"/>
      <c r="AG12" s="155"/>
      <c r="AH12" s="216" t="s">
        <v>187</v>
      </c>
    </row>
    <row r="13" spans="1:63" ht="24.9" customHeight="1" x14ac:dyDescent="0.2">
      <c r="A13" s="155"/>
      <c r="B13" s="338" t="s">
        <v>24</v>
      </c>
      <c r="C13" s="339"/>
      <c r="D13" s="339"/>
      <c r="E13" s="339"/>
      <c r="F13" s="339"/>
      <c r="G13" s="339"/>
      <c r="H13" s="339"/>
      <c r="I13" s="339"/>
      <c r="J13" s="340"/>
      <c r="K13" s="168"/>
      <c r="L13" s="337" t="s">
        <v>25</v>
      </c>
      <c r="M13" s="337"/>
      <c r="N13" s="337"/>
      <c r="O13" s="337"/>
      <c r="P13" s="337"/>
      <c r="Q13" s="170"/>
      <c r="R13" s="169"/>
      <c r="S13" s="345" t="s">
        <v>141</v>
      </c>
      <c r="T13" s="345"/>
      <c r="U13" s="345"/>
      <c r="V13" s="345"/>
      <c r="W13" s="345"/>
      <c r="X13" s="345"/>
      <c r="Y13" s="345"/>
      <c r="Z13" s="345"/>
      <c r="AA13" s="345"/>
      <c r="AB13" s="345"/>
      <c r="AC13" s="345"/>
      <c r="AD13" s="345"/>
      <c r="AE13" s="345"/>
      <c r="AF13" s="170"/>
      <c r="AG13" s="155"/>
    </row>
    <row r="14" spans="1:63" ht="24.9" customHeight="1" x14ac:dyDescent="0.2">
      <c r="A14" s="155"/>
      <c r="B14" s="341"/>
      <c r="C14" s="342"/>
      <c r="D14" s="342"/>
      <c r="E14" s="342"/>
      <c r="F14" s="342"/>
      <c r="G14" s="342"/>
      <c r="H14" s="342"/>
      <c r="I14" s="342"/>
      <c r="J14" s="343"/>
      <c r="K14" s="168"/>
      <c r="L14" s="337" t="s">
        <v>26</v>
      </c>
      <c r="M14" s="337"/>
      <c r="N14" s="337"/>
      <c r="O14" s="337"/>
      <c r="P14" s="337"/>
      <c r="Q14" s="170"/>
      <c r="R14" s="169"/>
      <c r="S14" s="344"/>
      <c r="T14" s="344"/>
      <c r="U14" s="344"/>
      <c r="V14" s="344"/>
      <c r="W14" s="344"/>
      <c r="X14" s="344"/>
      <c r="Y14" s="344"/>
      <c r="Z14" s="344"/>
      <c r="AA14" s="344"/>
      <c r="AB14" s="344"/>
      <c r="AC14" s="344"/>
      <c r="AD14" s="344"/>
      <c r="AE14" s="344"/>
      <c r="AF14" s="170"/>
      <c r="AG14" s="155"/>
    </row>
    <row r="15" spans="1:63" ht="24.9" customHeight="1" x14ac:dyDescent="0.2">
      <c r="A15" s="155"/>
      <c r="B15" s="338" t="s">
        <v>47</v>
      </c>
      <c r="C15" s="339"/>
      <c r="D15" s="339"/>
      <c r="E15" s="339"/>
      <c r="F15" s="339"/>
      <c r="G15" s="339"/>
      <c r="H15" s="339"/>
      <c r="I15" s="339"/>
      <c r="J15" s="340"/>
      <c r="K15" s="168"/>
      <c r="L15" s="337" t="s">
        <v>48</v>
      </c>
      <c r="M15" s="337"/>
      <c r="N15" s="337"/>
      <c r="O15" s="337"/>
      <c r="P15" s="337"/>
      <c r="Q15" s="170"/>
      <c r="R15" s="169"/>
      <c r="S15" s="345" t="s">
        <v>140</v>
      </c>
      <c r="T15" s="345"/>
      <c r="U15" s="345"/>
      <c r="V15" s="345"/>
      <c r="W15" s="345"/>
      <c r="X15" s="345"/>
      <c r="Y15" s="345"/>
      <c r="Z15" s="345"/>
      <c r="AA15" s="345"/>
      <c r="AB15" s="345"/>
      <c r="AC15" s="345"/>
      <c r="AD15" s="345"/>
      <c r="AE15" s="345"/>
      <c r="AF15" s="170"/>
      <c r="AG15" s="155"/>
    </row>
    <row r="16" spans="1:63" ht="24.9" customHeight="1" x14ac:dyDescent="0.2">
      <c r="A16" s="155"/>
      <c r="B16" s="341"/>
      <c r="C16" s="342"/>
      <c r="D16" s="342"/>
      <c r="E16" s="342"/>
      <c r="F16" s="342"/>
      <c r="G16" s="342"/>
      <c r="H16" s="342"/>
      <c r="I16" s="342"/>
      <c r="J16" s="343"/>
      <c r="K16" s="168"/>
      <c r="L16" s="337" t="s">
        <v>26</v>
      </c>
      <c r="M16" s="337"/>
      <c r="N16" s="337"/>
      <c r="O16" s="337"/>
      <c r="P16" s="337"/>
      <c r="Q16" s="170"/>
      <c r="R16" s="169"/>
      <c r="S16" s="344"/>
      <c r="T16" s="344"/>
      <c r="U16" s="344"/>
      <c r="V16" s="344"/>
      <c r="W16" s="344"/>
      <c r="X16" s="344"/>
      <c r="Y16" s="344"/>
      <c r="Z16" s="344"/>
      <c r="AA16" s="344"/>
      <c r="AB16" s="344"/>
      <c r="AC16" s="344"/>
      <c r="AD16" s="344"/>
      <c r="AE16" s="344"/>
      <c r="AF16" s="170"/>
      <c r="AG16" s="155"/>
    </row>
    <row r="17" spans="1:33" ht="24.9" customHeight="1" x14ac:dyDescent="0.2">
      <c r="A17" s="155"/>
      <c r="B17" s="168"/>
      <c r="C17" s="337" t="s">
        <v>27</v>
      </c>
      <c r="D17" s="337"/>
      <c r="E17" s="337"/>
      <c r="F17" s="337"/>
      <c r="G17" s="337"/>
      <c r="H17" s="337"/>
      <c r="I17" s="337"/>
      <c r="J17" s="337"/>
      <c r="K17" s="337"/>
      <c r="L17" s="337"/>
      <c r="M17" s="337"/>
      <c r="N17" s="337"/>
      <c r="O17" s="337"/>
      <c r="P17" s="337"/>
      <c r="Q17" s="170"/>
      <c r="R17" s="169"/>
      <c r="S17" s="344"/>
      <c r="T17" s="344"/>
      <c r="U17" s="344"/>
      <c r="V17" s="344"/>
      <c r="W17" s="344"/>
      <c r="X17" s="344"/>
      <c r="Y17" s="344"/>
      <c r="Z17" s="344"/>
      <c r="AA17" s="344"/>
      <c r="AB17" s="344"/>
      <c r="AC17" s="344"/>
      <c r="AD17" s="344"/>
      <c r="AE17" s="344"/>
      <c r="AF17" s="170"/>
      <c r="AG17" s="155"/>
    </row>
    <row r="18" spans="1:33" ht="24.9" customHeight="1" x14ac:dyDescent="0.2">
      <c r="A18" s="155"/>
      <c r="B18" s="159"/>
      <c r="C18" s="354" t="str">
        <f>"国、地方公共団体又は特殊法人等の発注工事における過去１０年間（"&amp;入力用!D18&amp;"）の同規模工事の主任（監理）技術者としての施工実績"</f>
        <v>国、地方公共団体又は特殊法人等の発注工事における過去１０年間（平成24年度から令和3年度まで）の同規模工事の主任（監理）技術者としての施工実績</v>
      </c>
      <c r="D18" s="354"/>
      <c r="E18" s="354"/>
      <c r="F18" s="354"/>
      <c r="G18" s="354"/>
      <c r="H18" s="354"/>
      <c r="I18" s="354"/>
      <c r="J18" s="354"/>
      <c r="K18" s="354"/>
      <c r="L18" s="354"/>
      <c r="M18" s="354"/>
      <c r="N18" s="354"/>
      <c r="O18" s="354"/>
      <c r="P18" s="354"/>
      <c r="Q18" s="160"/>
      <c r="R18" s="348" t="s">
        <v>7</v>
      </c>
      <c r="S18" s="349"/>
      <c r="T18" s="349"/>
      <c r="U18" s="349"/>
      <c r="V18" s="350"/>
      <c r="W18" s="350"/>
      <c r="X18" s="350"/>
      <c r="Y18" s="350"/>
      <c r="Z18" s="350"/>
      <c r="AA18" s="350"/>
      <c r="AB18" s="350"/>
      <c r="AC18" s="350"/>
      <c r="AD18" s="350"/>
      <c r="AE18" s="350"/>
      <c r="AF18" s="160"/>
      <c r="AG18" s="155"/>
    </row>
    <row r="19" spans="1:33" ht="24.9" customHeight="1" x14ac:dyDescent="0.2">
      <c r="A19" s="155"/>
      <c r="B19" s="161"/>
      <c r="C19" s="355"/>
      <c r="D19" s="355"/>
      <c r="E19" s="355"/>
      <c r="F19" s="355"/>
      <c r="G19" s="355"/>
      <c r="H19" s="355"/>
      <c r="I19" s="355"/>
      <c r="J19" s="355"/>
      <c r="K19" s="355"/>
      <c r="L19" s="355"/>
      <c r="M19" s="355"/>
      <c r="N19" s="355"/>
      <c r="O19" s="355"/>
      <c r="P19" s="355"/>
      <c r="Q19" s="162"/>
      <c r="R19" s="351" t="s">
        <v>76</v>
      </c>
      <c r="S19" s="352"/>
      <c r="T19" s="352"/>
      <c r="U19" s="352"/>
      <c r="V19" s="353"/>
      <c r="W19" s="353"/>
      <c r="X19" s="353"/>
      <c r="Y19" s="353"/>
      <c r="Z19" s="353"/>
      <c r="AA19" s="353"/>
      <c r="AB19" s="353"/>
      <c r="AC19" s="353"/>
      <c r="AD19" s="353"/>
      <c r="AE19" s="353"/>
      <c r="AF19" s="164"/>
      <c r="AG19" s="155"/>
    </row>
    <row r="20" spans="1:33" ht="24.9" customHeight="1" x14ac:dyDescent="0.2">
      <c r="A20" s="155"/>
      <c r="B20" s="161"/>
      <c r="C20" s="355"/>
      <c r="D20" s="355"/>
      <c r="E20" s="355"/>
      <c r="F20" s="355"/>
      <c r="G20" s="355"/>
      <c r="H20" s="355"/>
      <c r="I20" s="355"/>
      <c r="J20" s="355"/>
      <c r="K20" s="355"/>
      <c r="L20" s="355"/>
      <c r="M20" s="355"/>
      <c r="N20" s="355"/>
      <c r="O20" s="355"/>
      <c r="P20" s="355"/>
      <c r="Q20" s="162"/>
      <c r="R20" s="348" t="s">
        <v>7</v>
      </c>
      <c r="S20" s="349"/>
      <c r="T20" s="349"/>
      <c r="U20" s="349"/>
      <c r="V20" s="350"/>
      <c r="W20" s="350"/>
      <c r="X20" s="350"/>
      <c r="Y20" s="350"/>
      <c r="Z20" s="350"/>
      <c r="AA20" s="350"/>
      <c r="AB20" s="350"/>
      <c r="AC20" s="350"/>
      <c r="AD20" s="350"/>
      <c r="AE20" s="350"/>
      <c r="AF20" s="160"/>
      <c r="AG20" s="155"/>
    </row>
    <row r="21" spans="1:33" ht="24.9" customHeight="1" x14ac:dyDescent="0.2">
      <c r="A21" s="155"/>
      <c r="B21" s="161"/>
      <c r="C21" s="355"/>
      <c r="D21" s="355"/>
      <c r="E21" s="355"/>
      <c r="F21" s="355"/>
      <c r="G21" s="355"/>
      <c r="H21" s="355"/>
      <c r="I21" s="355"/>
      <c r="J21" s="355"/>
      <c r="K21" s="355"/>
      <c r="L21" s="355"/>
      <c r="M21" s="355"/>
      <c r="N21" s="355"/>
      <c r="O21" s="355"/>
      <c r="P21" s="355"/>
      <c r="Q21" s="162"/>
      <c r="R21" s="351" t="s">
        <v>76</v>
      </c>
      <c r="S21" s="352"/>
      <c r="T21" s="352"/>
      <c r="U21" s="352"/>
      <c r="V21" s="353"/>
      <c r="W21" s="353"/>
      <c r="X21" s="353"/>
      <c r="Y21" s="353"/>
      <c r="Z21" s="353"/>
      <c r="AA21" s="353"/>
      <c r="AB21" s="353"/>
      <c r="AC21" s="353"/>
      <c r="AD21" s="353"/>
      <c r="AE21" s="353"/>
      <c r="AF21" s="164"/>
      <c r="AG21" s="155"/>
    </row>
    <row r="22" spans="1:33" ht="24.9" customHeight="1" x14ac:dyDescent="0.2">
      <c r="A22" s="155"/>
      <c r="B22" s="161"/>
      <c r="C22" s="355"/>
      <c r="D22" s="355"/>
      <c r="E22" s="355"/>
      <c r="F22" s="355"/>
      <c r="G22" s="355"/>
      <c r="H22" s="355"/>
      <c r="I22" s="355"/>
      <c r="J22" s="355"/>
      <c r="K22" s="355"/>
      <c r="L22" s="355"/>
      <c r="M22" s="355"/>
      <c r="N22" s="355"/>
      <c r="O22" s="355"/>
      <c r="P22" s="355"/>
      <c r="Q22" s="162"/>
      <c r="R22" s="348" t="s">
        <v>7</v>
      </c>
      <c r="S22" s="349"/>
      <c r="T22" s="349"/>
      <c r="U22" s="349"/>
      <c r="V22" s="350"/>
      <c r="W22" s="350"/>
      <c r="X22" s="350"/>
      <c r="Y22" s="350"/>
      <c r="Z22" s="350"/>
      <c r="AA22" s="350"/>
      <c r="AB22" s="350"/>
      <c r="AC22" s="350"/>
      <c r="AD22" s="350"/>
      <c r="AE22" s="350"/>
      <c r="AF22" s="160"/>
      <c r="AG22" s="155"/>
    </row>
    <row r="23" spans="1:33" ht="24.9" customHeight="1" x14ac:dyDescent="0.2">
      <c r="A23" s="155"/>
      <c r="B23" s="163"/>
      <c r="C23" s="356"/>
      <c r="D23" s="356"/>
      <c r="E23" s="356"/>
      <c r="F23" s="356"/>
      <c r="G23" s="356"/>
      <c r="H23" s="356"/>
      <c r="I23" s="356"/>
      <c r="J23" s="356"/>
      <c r="K23" s="356"/>
      <c r="L23" s="356"/>
      <c r="M23" s="356"/>
      <c r="N23" s="356"/>
      <c r="O23" s="356"/>
      <c r="P23" s="356"/>
      <c r="Q23" s="164"/>
      <c r="R23" s="351" t="s">
        <v>76</v>
      </c>
      <c r="S23" s="352"/>
      <c r="T23" s="352"/>
      <c r="U23" s="352"/>
      <c r="V23" s="353"/>
      <c r="W23" s="353"/>
      <c r="X23" s="353"/>
      <c r="Y23" s="353"/>
      <c r="Z23" s="353"/>
      <c r="AA23" s="353"/>
      <c r="AB23" s="353"/>
      <c r="AC23" s="353"/>
      <c r="AD23" s="353"/>
      <c r="AE23" s="353"/>
      <c r="AF23" s="164"/>
      <c r="AG23" s="155"/>
    </row>
    <row r="24" spans="1:33" ht="24.9" customHeight="1" x14ac:dyDescent="0.2">
      <c r="A24" s="155"/>
      <c r="B24" s="167" t="s">
        <v>33</v>
      </c>
      <c r="C24" s="158"/>
      <c r="D24" s="158"/>
      <c r="E24" s="158"/>
      <c r="F24" s="158"/>
      <c r="G24" s="158"/>
      <c r="H24" s="158"/>
      <c r="I24" s="158"/>
      <c r="J24" s="158"/>
      <c r="K24" s="158"/>
      <c r="L24" s="158"/>
      <c r="M24" s="158"/>
      <c r="N24" s="158"/>
      <c r="O24" s="158"/>
      <c r="P24" s="158"/>
      <c r="Q24" s="155"/>
      <c r="R24" s="155"/>
      <c r="S24" s="155"/>
      <c r="T24" s="155"/>
      <c r="U24" s="155"/>
      <c r="V24" s="155"/>
      <c r="W24" s="155"/>
      <c r="X24" s="155"/>
      <c r="Y24" s="155"/>
      <c r="Z24" s="155"/>
      <c r="AA24" s="155"/>
      <c r="AB24" s="155"/>
      <c r="AC24" s="155"/>
      <c r="AD24" s="155"/>
      <c r="AE24" s="155"/>
      <c r="AF24" s="155"/>
      <c r="AG24" s="155"/>
    </row>
    <row r="25" spans="1:33" ht="24.9" customHeight="1" x14ac:dyDescent="0.2">
      <c r="A25" s="155"/>
      <c r="B25" s="168"/>
      <c r="C25" s="337" t="s">
        <v>31</v>
      </c>
      <c r="D25" s="337"/>
      <c r="E25" s="337"/>
      <c r="F25" s="337"/>
      <c r="G25" s="337"/>
      <c r="H25" s="337"/>
      <c r="I25" s="337"/>
      <c r="J25" s="337"/>
      <c r="K25" s="337"/>
      <c r="L25" s="337"/>
      <c r="M25" s="337"/>
      <c r="N25" s="337"/>
      <c r="O25" s="337"/>
      <c r="P25" s="337"/>
      <c r="Q25" s="169"/>
      <c r="R25" s="168"/>
      <c r="S25" s="346"/>
      <c r="T25" s="346"/>
      <c r="U25" s="346"/>
      <c r="V25" s="346"/>
      <c r="W25" s="346"/>
      <c r="X25" s="346"/>
      <c r="Y25" s="346"/>
      <c r="Z25" s="346"/>
      <c r="AA25" s="346"/>
      <c r="AB25" s="346"/>
      <c r="AC25" s="346"/>
      <c r="AD25" s="346"/>
      <c r="AE25" s="346"/>
      <c r="AF25" s="170"/>
      <c r="AG25" s="155"/>
    </row>
    <row r="26" spans="1:33" ht="24.9" customHeight="1" x14ac:dyDescent="0.2">
      <c r="A26" s="155"/>
      <c r="B26" s="168"/>
      <c r="C26" s="337" t="s">
        <v>32</v>
      </c>
      <c r="D26" s="337"/>
      <c r="E26" s="337"/>
      <c r="F26" s="337"/>
      <c r="G26" s="337"/>
      <c r="H26" s="337"/>
      <c r="I26" s="337"/>
      <c r="J26" s="337"/>
      <c r="K26" s="337"/>
      <c r="L26" s="337"/>
      <c r="M26" s="337"/>
      <c r="N26" s="337"/>
      <c r="O26" s="337"/>
      <c r="P26" s="337"/>
      <c r="Q26" s="170"/>
      <c r="R26" s="169"/>
      <c r="S26" s="345" t="s">
        <v>141</v>
      </c>
      <c r="T26" s="345"/>
      <c r="U26" s="345"/>
      <c r="V26" s="345"/>
      <c r="W26" s="345"/>
      <c r="X26" s="345"/>
      <c r="Y26" s="345"/>
      <c r="Z26" s="345"/>
      <c r="AA26" s="345"/>
      <c r="AB26" s="345"/>
      <c r="AC26" s="345"/>
      <c r="AD26" s="345"/>
      <c r="AE26" s="345"/>
      <c r="AF26" s="170"/>
      <c r="AG26" s="155"/>
    </row>
    <row r="27" spans="1:33" ht="24.9" customHeight="1" x14ac:dyDescent="0.2">
      <c r="A27" s="155"/>
      <c r="B27" s="338" t="s">
        <v>21</v>
      </c>
      <c r="C27" s="339"/>
      <c r="D27" s="339"/>
      <c r="E27" s="339"/>
      <c r="F27" s="339"/>
      <c r="G27" s="339"/>
      <c r="H27" s="339"/>
      <c r="I27" s="339"/>
      <c r="J27" s="340"/>
      <c r="K27" s="168"/>
      <c r="L27" s="337" t="s">
        <v>22</v>
      </c>
      <c r="M27" s="337"/>
      <c r="N27" s="337"/>
      <c r="O27" s="337"/>
      <c r="P27" s="337"/>
      <c r="Q27" s="170"/>
      <c r="R27" s="169"/>
      <c r="S27" s="344"/>
      <c r="T27" s="344"/>
      <c r="U27" s="344"/>
      <c r="V27" s="344"/>
      <c r="W27" s="344"/>
      <c r="X27" s="344"/>
      <c r="Y27" s="344"/>
      <c r="Z27" s="344"/>
      <c r="AA27" s="344"/>
      <c r="AB27" s="344"/>
      <c r="AC27" s="344"/>
      <c r="AD27" s="344"/>
      <c r="AE27" s="344"/>
      <c r="AF27" s="170"/>
      <c r="AG27" s="155"/>
    </row>
    <row r="28" spans="1:33" ht="24.9" customHeight="1" x14ac:dyDescent="0.2">
      <c r="A28" s="155"/>
      <c r="B28" s="341"/>
      <c r="C28" s="342"/>
      <c r="D28" s="342"/>
      <c r="E28" s="342"/>
      <c r="F28" s="342"/>
      <c r="G28" s="342"/>
      <c r="H28" s="342"/>
      <c r="I28" s="342"/>
      <c r="J28" s="343"/>
      <c r="K28" s="168"/>
      <c r="L28" s="337" t="s">
        <v>23</v>
      </c>
      <c r="M28" s="337"/>
      <c r="N28" s="337"/>
      <c r="O28" s="337"/>
      <c r="P28" s="337"/>
      <c r="Q28" s="170"/>
      <c r="R28" s="169"/>
      <c r="S28" s="344"/>
      <c r="T28" s="344"/>
      <c r="U28" s="344"/>
      <c r="V28" s="344"/>
      <c r="W28" s="344"/>
      <c r="X28" s="344"/>
      <c r="Y28" s="344"/>
      <c r="Z28" s="344"/>
      <c r="AA28" s="344"/>
      <c r="AB28" s="344"/>
      <c r="AC28" s="344"/>
      <c r="AD28" s="344"/>
      <c r="AE28" s="344"/>
      <c r="AF28" s="170"/>
      <c r="AG28" s="155"/>
    </row>
    <row r="29" spans="1:33" ht="24.9" customHeight="1" x14ac:dyDescent="0.2">
      <c r="A29" s="155"/>
      <c r="B29" s="338" t="s">
        <v>24</v>
      </c>
      <c r="C29" s="339"/>
      <c r="D29" s="339"/>
      <c r="E29" s="339"/>
      <c r="F29" s="339"/>
      <c r="G29" s="339"/>
      <c r="H29" s="339"/>
      <c r="I29" s="339"/>
      <c r="J29" s="340"/>
      <c r="K29" s="168"/>
      <c r="L29" s="337" t="s">
        <v>25</v>
      </c>
      <c r="M29" s="337"/>
      <c r="N29" s="337"/>
      <c r="O29" s="337"/>
      <c r="P29" s="337"/>
      <c r="Q29" s="170"/>
      <c r="R29" s="169"/>
      <c r="S29" s="345" t="s">
        <v>141</v>
      </c>
      <c r="T29" s="345"/>
      <c r="U29" s="345"/>
      <c r="V29" s="345"/>
      <c r="W29" s="345"/>
      <c r="X29" s="345"/>
      <c r="Y29" s="345"/>
      <c r="Z29" s="345"/>
      <c r="AA29" s="345"/>
      <c r="AB29" s="345"/>
      <c r="AC29" s="345"/>
      <c r="AD29" s="345"/>
      <c r="AE29" s="345"/>
      <c r="AF29" s="170"/>
      <c r="AG29" s="155"/>
    </row>
    <row r="30" spans="1:33" ht="24.9" customHeight="1" x14ac:dyDescent="0.2">
      <c r="A30" s="155"/>
      <c r="B30" s="341"/>
      <c r="C30" s="342"/>
      <c r="D30" s="342"/>
      <c r="E30" s="342"/>
      <c r="F30" s="342"/>
      <c r="G30" s="342"/>
      <c r="H30" s="342"/>
      <c r="I30" s="342"/>
      <c r="J30" s="343"/>
      <c r="K30" s="168"/>
      <c r="L30" s="337" t="s">
        <v>26</v>
      </c>
      <c r="M30" s="337"/>
      <c r="N30" s="337"/>
      <c r="O30" s="337"/>
      <c r="P30" s="337"/>
      <c r="Q30" s="170"/>
      <c r="R30" s="169"/>
      <c r="S30" s="344"/>
      <c r="T30" s="344"/>
      <c r="U30" s="344"/>
      <c r="V30" s="344"/>
      <c r="W30" s="344"/>
      <c r="X30" s="344"/>
      <c r="Y30" s="344"/>
      <c r="Z30" s="344"/>
      <c r="AA30" s="344"/>
      <c r="AB30" s="344"/>
      <c r="AC30" s="344"/>
      <c r="AD30" s="344"/>
      <c r="AE30" s="344"/>
      <c r="AF30" s="170"/>
      <c r="AG30" s="155"/>
    </row>
    <row r="31" spans="1:33" ht="24.9" customHeight="1" x14ac:dyDescent="0.2">
      <c r="A31" s="155"/>
      <c r="B31" s="338" t="s">
        <v>47</v>
      </c>
      <c r="C31" s="339"/>
      <c r="D31" s="339"/>
      <c r="E31" s="339"/>
      <c r="F31" s="339"/>
      <c r="G31" s="339"/>
      <c r="H31" s="339"/>
      <c r="I31" s="339"/>
      <c r="J31" s="340"/>
      <c r="K31" s="168"/>
      <c r="L31" s="337" t="s">
        <v>48</v>
      </c>
      <c r="M31" s="337"/>
      <c r="N31" s="337"/>
      <c r="O31" s="337"/>
      <c r="P31" s="337"/>
      <c r="Q31" s="170"/>
      <c r="R31" s="169"/>
      <c r="S31" s="345" t="s">
        <v>140</v>
      </c>
      <c r="T31" s="345"/>
      <c r="U31" s="345"/>
      <c r="V31" s="345"/>
      <c r="W31" s="345"/>
      <c r="X31" s="345"/>
      <c r="Y31" s="345"/>
      <c r="Z31" s="345"/>
      <c r="AA31" s="345"/>
      <c r="AB31" s="345"/>
      <c r="AC31" s="345"/>
      <c r="AD31" s="345"/>
      <c r="AE31" s="345"/>
      <c r="AF31" s="170"/>
      <c r="AG31" s="155"/>
    </row>
    <row r="32" spans="1:33" ht="24.9" customHeight="1" x14ac:dyDescent="0.2">
      <c r="A32" s="155"/>
      <c r="B32" s="341"/>
      <c r="C32" s="342"/>
      <c r="D32" s="342"/>
      <c r="E32" s="342"/>
      <c r="F32" s="342"/>
      <c r="G32" s="342"/>
      <c r="H32" s="342"/>
      <c r="I32" s="342"/>
      <c r="J32" s="343"/>
      <c r="K32" s="168"/>
      <c r="L32" s="337" t="s">
        <v>26</v>
      </c>
      <c r="M32" s="337"/>
      <c r="N32" s="337"/>
      <c r="O32" s="337"/>
      <c r="P32" s="337"/>
      <c r="Q32" s="170"/>
      <c r="R32" s="169"/>
      <c r="S32" s="344"/>
      <c r="T32" s="344"/>
      <c r="U32" s="344"/>
      <c r="V32" s="344"/>
      <c r="W32" s="344"/>
      <c r="X32" s="344"/>
      <c r="Y32" s="344"/>
      <c r="Z32" s="344"/>
      <c r="AA32" s="344"/>
      <c r="AB32" s="344"/>
      <c r="AC32" s="344"/>
      <c r="AD32" s="344"/>
      <c r="AE32" s="344"/>
      <c r="AF32" s="170"/>
      <c r="AG32" s="155"/>
    </row>
    <row r="33" spans="1:33" ht="24.9" customHeight="1" x14ac:dyDescent="0.2">
      <c r="A33" s="155"/>
      <c r="B33" s="168"/>
      <c r="C33" s="337" t="s">
        <v>27</v>
      </c>
      <c r="D33" s="337"/>
      <c r="E33" s="337"/>
      <c r="F33" s="337"/>
      <c r="G33" s="337"/>
      <c r="H33" s="337"/>
      <c r="I33" s="337"/>
      <c r="J33" s="337"/>
      <c r="K33" s="337"/>
      <c r="L33" s="337"/>
      <c r="M33" s="337"/>
      <c r="N33" s="337"/>
      <c r="O33" s="337"/>
      <c r="P33" s="337"/>
      <c r="Q33" s="170"/>
      <c r="R33" s="169"/>
      <c r="S33" s="344"/>
      <c r="T33" s="344"/>
      <c r="U33" s="344"/>
      <c r="V33" s="344"/>
      <c r="W33" s="344"/>
      <c r="X33" s="344"/>
      <c r="Y33" s="344"/>
      <c r="Z33" s="344"/>
      <c r="AA33" s="344"/>
      <c r="AB33" s="344"/>
      <c r="AC33" s="344"/>
      <c r="AD33" s="344"/>
      <c r="AE33" s="344"/>
      <c r="AF33" s="170"/>
      <c r="AG33" s="155"/>
    </row>
    <row r="34" spans="1:33" ht="24.9" customHeight="1" x14ac:dyDescent="0.2">
      <c r="A34" s="155"/>
      <c r="B34" s="159"/>
      <c r="C34" s="354" t="str">
        <f>C18</f>
        <v>国、地方公共団体又は特殊法人等の発注工事における過去１０年間（平成24年度から令和3年度まで）の同規模工事の主任（監理）技術者としての施工実績</v>
      </c>
      <c r="D34" s="354"/>
      <c r="E34" s="354"/>
      <c r="F34" s="354"/>
      <c r="G34" s="354"/>
      <c r="H34" s="354"/>
      <c r="I34" s="354"/>
      <c r="J34" s="354"/>
      <c r="K34" s="354"/>
      <c r="L34" s="354"/>
      <c r="M34" s="354"/>
      <c r="N34" s="354"/>
      <c r="O34" s="354"/>
      <c r="P34" s="354"/>
      <c r="Q34" s="160"/>
      <c r="R34" s="348" t="s">
        <v>7</v>
      </c>
      <c r="S34" s="349"/>
      <c r="T34" s="349"/>
      <c r="U34" s="349"/>
      <c r="V34" s="350"/>
      <c r="W34" s="350"/>
      <c r="X34" s="350"/>
      <c r="Y34" s="350"/>
      <c r="Z34" s="350"/>
      <c r="AA34" s="350"/>
      <c r="AB34" s="350"/>
      <c r="AC34" s="350"/>
      <c r="AD34" s="350"/>
      <c r="AE34" s="350"/>
      <c r="AF34" s="160"/>
      <c r="AG34" s="155"/>
    </row>
    <row r="35" spans="1:33" ht="24.9" customHeight="1" x14ac:dyDescent="0.2">
      <c r="A35" s="155"/>
      <c r="B35" s="161"/>
      <c r="C35" s="355"/>
      <c r="D35" s="355"/>
      <c r="E35" s="355"/>
      <c r="F35" s="355"/>
      <c r="G35" s="355"/>
      <c r="H35" s="355"/>
      <c r="I35" s="355"/>
      <c r="J35" s="355"/>
      <c r="K35" s="355"/>
      <c r="L35" s="355"/>
      <c r="M35" s="355"/>
      <c r="N35" s="355"/>
      <c r="O35" s="355"/>
      <c r="P35" s="355"/>
      <c r="Q35" s="162"/>
      <c r="R35" s="351" t="s">
        <v>76</v>
      </c>
      <c r="S35" s="352"/>
      <c r="T35" s="352"/>
      <c r="U35" s="352"/>
      <c r="V35" s="353"/>
      <c r="W35" s="353"/>
      <c r="X35" s="353"/>
      <c r="Y35" s="353"/>
      <c r="Z35" s="353"/>
      <c r="AA35" s="353"/>
      <c r="AB35" s="353"/>
      <c r="AC35" s="353"/>
      <c r="AD35" s="353"/>
      <c r="AE35" s="353"/>
      <c r="AF35" s="164"/>
      <c r="AG35" s="155"/>
    </row>
    <row r="36" spans="1:33" ht="24.9" customHeight="1" x14ac:dyDescent="0.2">
      <c r="A36" s="155"/>
      <c r="B36" s="161"/>
      <c r="C36" s="355"/>
      <c r="D36" s="355"/>
      <c r="E36" s="355"/>
      <c r="F36" s="355"/>
      <c r="G36" s="355"/>
      <c r="H36" s="355"/>
      <c r="I36" s="355"/>
      <c r="J36" s="355"/>
      <c r="K36" s="355"/>
      <c r="L36" s="355"/>
      <c r="M36" s="355"/>
      <c r="N36" s="355"/>
      <c r="O36" s="355"/>
      <c r="P36" s="355"/>
      <c r="Q36" s="162"/>
      <c r="R36" s="348" t="s">
        <v>7</v>
      </c>
      <c r="S36" s="349"/>
      <c r="T36" s="349"/>
      <c r="U36" s="349"/>
      <c r="V36" s="350"/>
      <c r="W36" s="350"/>
      <c r="X36" s="350"/>
      <c r="Y36" s="350"/>
      <c r="Z36" s="350"/>
      <c r="AA36" s="350"/>
      <c r="AB36" s="350"/>
      <c r="AC36" s="350"/>
      <c r="AD36" s="350"/>
      <c r="AE36" s="350"/>
      <c r="AF36" s="160"/>
      <c r="AG36" s="155"/>
    </row>
    <row r="37" spans="1:33" ht="24.9" customHeight="1" x14ac:dyDescent="0.2">
      <c r="A37" s="155"/>
      <c r="B37" s="161"/>
      <c r="C37" s="355"/>
      <c r="D37" s="355"/>
      <c r="E37" s="355"/>
      <c r="F37" s="355"/>
      <c r="G37" s="355"/>
      <c r="H37" s="355"/>
      <c r="I37" s="355"/>
      <c r="J37" s="355"/>
      <c r="K37" s="355"/>
      <c r="L37" s="355"/>
      <c r="M37" s="355"/>
      <c r="N37" s="355"/>
      <c r="O37" s="355"/>
      <c r="P37" s="355"/>
      <c r="Q37" s="162"/>
      <c r="R37" s="351" t="s">
        <v>76</v>
      </c>
      <c r="S37" s="352"/>
      <c r="T37" s="352"/>
      <c r="U37" s="352"/>
      <c r="V37" s="353"/>
      <c r="W37" s="353"/>
      <c r="X37" s="353"/>
      <c r="Y37" s="353"/>
      <c r="Z37" s="353"/>
      <c r="AA37" s="353"/>
      <c r="AB37" s="353"/>
      <c r="AC37" s="353"/>
      <c r="AD37" s="353"/>
      <c r="AE37" s="353"/>
      <c r="AF37" s="164"/>
      <c r="AG37" s="155"/>
    </row>
    <row r="38" spans="1:33" ht="24.9" customHeight="1" x14ac:dyDescent="0.2">
      <c r="A38" s="155"/>
      <c r="B38" s="161"/>
      <c r="C38" s="355"/>
      <c r="D38" s="355"/>
      <c r="E38" s="355"/>
      <c r="F38" s="355"/>
      <c r="G38" s="355"/>
      <c r="H38" s="355"/>
      <c r="I38" s="355"/>
      <c r="J38" s="355"/>
      <c r="K38" s="355"/>
      <c r="L38" s="355"/>
      <c r="M38" s="355"/>
      <c r="N38" s="355"/>
      <c r="O38" s="355"/>
      <c r="P38" s="355"/>
      <c r="Q38" s="162"/>
      <c r="R38" s="348" t="s">
        <v>7</v>
      </c>
      <c r="S38" s="349"/>
      <c r="T38" s="349"/>
      <c r="U38" s="349"/>
      <c r="V38" s="350"/>
      <c r="W38" s="350"/>
      <c r="X38" s="350"/>
      <c r="Y38" s="350"/>
      <c r="Z38" s="350"/>
      <c r="AA38" s="350"/>
      <c r="AB38" s="350"/>
      <c r="AC38" s="350"/>
      <c r="AD38" s="350"/>
      <c r="AE38" s="350"/>
      <c r="AF38" s="160"/>
      <c r="AG38" s="155"/>
    </row>
    <row r="39" spans="1:33" ht="24.9" customHeight="1" x14ac:dyDescent="0.2">
      <c r="A39" s="155"/>
      <c r="B39" s="163"/>
      <c r="C39" s="356"/>
      <c r="D39" s="356"/>
      <c r="E39" s="356"/>
      <c r="F39" s="356"/>
      <c r="G39" s="356"/>
      <c r="H39" s="356"/>
      <c r="I39" s="356"/>
      <c r="J39" s="356"/>
      <c r="K39" s="356"/>
      <c r="L39" s="356"/>
      <c r="M39" s="356"/>
      <c r="N39" s="356"/>
      <c r="O39" s="356"/>
      <c r="P39" s="356"/>
      <c r="Q39" s="164"/>
      <c r="R39" s="351" t="s">
        <v>76</v>
      </c>
      <c r="S39" s="352"/>
      <c r="T39" s="352"/>
      <c r="U39" s="352"/>
      <c r="V39" s="353"/>
      <c r="W39" s="353"/>
      <c r="X39" s="353"/>
      <c r="Y39" s="353"/>
      <c r="Z39" s="353"/>
      <c r="AA39" s="353"/>
      <c r="AB39" s="353"/>
      <c r="AC39" s="353"/>
      <c r="AD39" s="353"/>
      <c r="AE39" s="353"/>
      <c r="AF39" s="164"/>
      <c r="AG39" s="155"/>
    </row>
    <row r="40" spans="1:33" s="157" customFormat="1" ht="24.9" customHeight="1" x14ac:dyDescent="0.2">
      <c r="A40" s="155"/>
      <c r="B40" s="167" t="s">
        <v>34</v>
      </c>
      <c r="C40" s="158"/>
      <c r="D40" s="158"/>
      <c r="E40" s="158"/>
      <c r="F40" s="158"/>
      <c r="G40" s="158"/>
      <c r="H40" s="158"/>
      <c r="I40" s="158"/>
      <c r="J40" s="158"/>
      <c r="K40" s="158"/>
      <c r="L40" s="158"/>
      <c r="M40" s="158"/>
      <c r="N40" s="158"/>
      <c r="O40" s="158"/>
      <c r="P40" s="158"/>
      <c r="Q40" s="155"/>
      <c r="R40" s="155"/>
      <c r="S40" s="155"/>
      <c r="T40" s="155"/>
      <c r="U40" s="155"/>
      <c r="V40" s="155"/>
      <c r="W40" s="155"/>
      <c r="X40" s="155"/>
      <c r="Y40" s="155"/>
      <c r="Z40" s="155"/>
      <c r="AA40" s="155"/>
      <c r="AB40" s="155"/>
      <c r="AC40" s="155"/>
      <c r="AD40" s="155"/>
      <c r="AE40" s="155"/>
      <c r="AF40" s="155"/>
      <c r="AG40" s="155"/>
    </row>
    <row r="41" spans="1:33" ht="24.9" customHeight="1" x14ac:dyDescent="0.2">
      <c r="A41" s="7"/>
      <c r="B41" s="168"/>
      <c r="C41" s="337" t="s">
        <v>31</v>
      </c>
      <c r="D41" s="337"/>
      <c r="E41" s="337"/>
      <c r="F41" s="337"/>
      <c r="G41" s="337"/>
      <c r="H41" s="337"/>
      <c r="I41" s="337"/>
      <c r="J41" s="337"/>
      <c r="K41" s="337"/>
      <c r="L41" s="337"/>
      <c r="M41" s="337"/>
      <c r="N41" s="337"/>
      <c r="O41" s="337"/>
      <c r="P41" s="337"/>
      <c r="Q41" s="169"/>
      <c r="R41" s="168"/>
      <c r="S41" s="346"/>
      <c r="T41" s="346"/>
      <c r="U41" s="346"/>
      <c r="V41" s="346"/>
      <c r="W41" s="346"/>
      <c r="X41" s="346"/>
      <c r="Y41" s="346"/>
      <c r="Z41" s="346"/>
      <c r="AA41" s="346"/>
      <c r="AB41" s="346"/>
      <c r="AC41" s="346"/>
      <c r="AD41" s="346"/>
      <c r="AE41" s="346"/>
      <c r="AF41" s="170"/>
      <c r="AG41" s="155"/>
    </row>
    <row r="42" spans="1:33" ht="24.9" customHeight="1" x14ac:dyDescent="0.2">
      <c r="A42" s="7"/>
      <c r="B42" s="168"/>
      <c r="C42" s="337" t="s">
        <v>32</v>
      </c>
      <c r="D42" s="337"/>
      <c r="E42" s="337"/>
      <c r="F42" s="337"/>
      <c r="G42" s="337"/>
      <c r="H42" s="337"/>
      <c r="I42" s="337"/>
      <c r="J42" s="337"/>
      <c r="K42" s="337"/>
      <c r="L42" s="337"/>
      <c r="M42" s="337"/>
      <c r="N42" s="337"/>
      <c r="O42" s="337"/>
      <c r="P42" s="337"/>
      <c r="Q42" s="170"/>
      <c r="R42" s="169"/>
      <c r="S42" s="345" t="s">
        <v>141</v>
      </c>
      <c r="T42" s="345"/>
      <c r="U42" s="345"/>
      <c r="V42" s="345"/>
      <c r="W42" s="345"/>
      <c r="X42" s="345"/>
      <c r="Y42" s="345"/>
      <c r="Z42" s="345"/>
      <c r="AA42" s="345"/>
      <c r="AB42" s="345"/>
      <c r="AC42" s="345"/>
      <c r="AD42" s="345"/>
      <c r="AE42" s="345"/>
      <c r="AF42" s="170"/>
      <c r="AG42" s="155"/>
    </row>
    <row r="43" spans="1:33" ht="24.9" customHeight="1" x14ac:dyDescent="0.2">
      <c r="A43" s="7"/>
      <c r="B43" s="338" t="s">
        <v>21</v>
      </c>
      <c r="C43" s="339"/>
      <c r="D43" s="339"/>
      <c r="E43" s="339"/>
      <c r="F43" s="339"/>
      <c r="G43" s="339"/>
      <c r="H43" s="339"/>
      <c r="I43" s="339"/>
      <c r="J43" s="340"/>
      <c r="K43" s="168"/>
      <c r="L43" s="337" t="s">
        <v>22</v>
      </c>
      <c r="M43" s="337"/>
      <c r="N43" s="337"/>
      <c r="O43" s="337"/>
      <c r="P43" s="337"/>
      <c r="Q43" s="170"/>
      <c r="R43" s="169"/>
      <c r="S43" s="344"/>
      <c r="T43" s="344"/>
      <c r="U43" s="344"/>
      <c r="V43" s="344"/>
      <c r="W43" s="344"/>
      <c r="X43" s="344"/>
      <c r="Y43" s="344"/>
      <c r="Z43" s="344"/>
      <c r="AA43" s="344"/>
      <c r="AB43" s="344"/>
      <c r="AC43" s="344"/>
      <c r="AD43" s="344"/>
      <c r="AE43" s="344"/>
      <c r="AF43" s="170"/>
      <c r="AG43" s="155"/>
    </row>
    <row r="44" spans="1:33" ht="24.9" customHeight="1" x14ac:dyDescent="0.2">
      <c r="A44" s="7"/>
      <c r="B44" s="341"/>
      <c r="C44" s="342"/>
      <c r="D44" s="342"/>
      <c r="E44" s="342"/>
      <c r="F44" s="342"/>
      <c r="G44" s="342"/>
      <c r="H44" s="342"/>
      <c r="I44" s="342"/>
      <c r="J44" s="343"/>
      <c r="K44" s="168"/>
      <c r="L44" s="337" t="s">
        <v>23</v>
      </c>
      <c r="M44" s="337"/>
      <c r="N44" s="337"/>
      <c r="O44" s="337"/>
      <c r="P44" s="337"/>
      <c r="Q44" s="170"/>
      <c r="R44" s="169"/>
      <c r="S44" s="344"/>
      <c r="T44" s="344"/>
      <c r="U44" s="344"/>
      <c r="V44" s="344"/>
      <c r="W44" s="344"/>
      <c r="X44" s="344"/>
      <c r="Y44" s="344"/>
      <c r="Z44" s="344"/>
      <c r="AA44" s="344"/>
      <c r="AB44" s="344"/>
      <c r="AC44" s="344"/>
      <c r="AD44" s="344"/>
      <c r="AE44" s="344"/>
      <c r="AF44" s="170"/>
      <c r="AG44" s="155"/>
    </row>
    <row r="45" spans="1:33" ht="24.9" customHeight="1" x14ac:dyDescent="0.2">
      <c r="A45" s="7"/>
      <c r="B45" s="338" t="s">
        <v>24</v>
      </c>
      <c r="C45" s="339"/>
      <c r="D45" s="339"/>
      <c r="E45" s="339"/>
      <c r="F45" s="339"/>
      <c r="G45" s="339"/>
      <c r="H45" s="339"/>
      <c r="I45" s="339"/>
      <c r="J45" s="340"/>
      <c r="K45" s="168"/>
      <c r="L45" s="337" t="s">
        <v>25</v>
      </c>
      <c r="M45" s="337"/>
      <c r="N45" s="337"/>
      <c r="O45" s="337"/>
      <c r="P45" s="337"/>
      <c r="Q45" s="170"/>
      <c r="R45" s="169"/>
      <c r="S45" s="345" t="s">
        <v>141</v>
      </c>
      <c r="T45" s="345"/>
      <c r="U45" s="345"/>
      <c r="V45" s="345"/>
      <c r="W45" s="345"/>
      <c r="X45" s="345"/>
      <c r="Y45" s="345"/>
      <c r="Z45" s="345"/>
      <c r="AA45" s="345"/>
      <c r="AB45" s="345"/>
      <c r="AC45" s="345"/>
      <c r="AD45" s="345"/>
      <c r="AE45" s="345"/>
      <c r="AF45" s="170"/>
      <c r="AG45" s="155"/>
    </row>
    <row r="46" spans="1:33" ht="24.9" customHeight="1" x14ac:dyDescent="0.2">
      <c r="A46" s="7"/>
      <c r="B46" s="341"/>
      <c r="C46" s="342"/>
      <c r="D46" s="342"/>
      <c r="E46" s="342"/>
      <c r="F46" s="342"/>
      <c r="G46" s="342"/>
      <c r="H46" s="342"/>
      <c r="I46" s="342"/>
      <c r="J46" s="343"/>
      <c r="K46" s="168"/>
      <c r="L46" s="337" t="s">
        <v>26</v>
      </c>
      <c r="M46" s="337"/>
      <c r="N46" s="337"/>
      <c r="O46" s="337"/>
      <c r="P46" s="337"/>
      <c r="Q46" s="170"/>
      <c r="R46" s="169"/>
      <c r="S46" s="344"/>
      <c r="T46" s="344"/>
      <c r="U46" s="344"/>
      <c r="V46" s="344"/>
      <c r="W46" s="344"/>
      <c r="X46" s="344"/>
      <c r="Y46" s="344"/>
      <c r="Z46" s="344"/>
      <c r="AA46" s="344"/>
      <c r="AB46" s="344"/>
      <c r="AC46" s="344"/>
      <c r="AD46" s="344"/>
      <c r="AE46" s="344"/>
      <c r="AF46" s="170"/>
      <c r="AG46" s="155"/>
    </row>
    <row r="47" spans="1:33" ht="24.9" customHeight="1" x14ac:dyDescent="0.2">
      <c r="A47" s="7"/>
      <c r="B47" s="338" t="s">
        <v>47</v>
      </c>
      <c r="C47" s="339"/>
      <c r="D47" s="339"/>
      <c r="E47" s="339"/>
      <c r="F47" s="339"/>
      <c r="G47" s="339"/>
      <c r="H47" s="339"/>
      <c r="I47" s="339"/>
      <c r="J47" s="340"/>
      <c r="K47" s="168"/>
      <c r="L47" s="337" t="s">
        <v>48</v>
      </c>
      <c r="M47" s="337"/>
      <c r="N47" s="337"/>
      <c r="O47" s="337"/>
      <c r="P47" s="337"/>
      <c r="Q47" s="170"/>
      <c r="R47" s="169"/>
      <c r="S47" s="345" t="s">
        <v>140</v>
      </c>
      <c r="T47" s="345"/>
      <c r="U47" s="345"/>
      <c r="V47" s="345"/>
      <c r="W47" s="345"/>
      <c r="X47" s="345"/>
      <c r="Y47" s="345"/>
      <c r="Z47" s="345"/>
      <c r="AA47" s="345"/>
      <c r="AB47" s="345"/>
      <c r="AC47" s="345"/>
      <c r="AD47" s="345"/>
      <c r="AE47" s="345"/>
      <c r="AF47" s="170"/>
      <c r="AG47" s="155"/>
    </row>
    <row r="48" spans="1:33" ht="24.9" customHeight="1" x14ac:dyDescent="0.2">
      <c r="A48" s="7"/>
      <c r="B48" s="341"/>
      <c r="C48" s="342"/>
      <c r="D48" s="342"/>
      <c r="E48" s="342"/>
      <c r="F48" s="342"/>
      <c r="G48" s="342"/>
      <c r="H48" s="342"/>
      <c r="I48" s="342"/>
      <c r="J48" s="343"/>
      <c r="K48" s="168"/>
      <c r="L48" s="337" t="s">
        <v>26</v>
      </c>
      <c r="M48" s="337"/>
      <c r="N48" s="337"/>
      <c r="O48" s="337"/>
      <c r="P48" s="337"/>
      <c r="Q48" s="170"/>
      <c r="R48" s="169"/>
      <c r="S48" s="344"/>
      <c r="T48" s="344"/>
      <c r="U48" s="344"/>
      <c r="V48" s="344"/>
      <c r="W48" s="344"/>
      <c r="X48" s="344"/>
      <c r="Y48" s="344"/>
      <c r="Z48" s="344"/>
      <c r="AA48" s="344"/>
      <c r="AB48" s="344"/>
      <c r="AC48" s="344"/>
      <c r="AD48" s="344"/>
      <c r="AE48" s="344"/>
      <c r="AF48" s="170"/>
      <c r="AG48" s="155"/>
    </row>
    <row r="49" spans="1:33" ht="24.9" customHeight="1" x14ac:dyDescent="0.2">
      <c r="A49" s="8"/>
      <c r="B49" s="168"/>
      <c r="C49" s="337" t="s">
        <v>27</v>
      </c>
      <c r="D49" s="337"/>
      <c r="E49" s="337"/>
      <c r="F49" s="337"/>
      <c r="G49" s="337"/>
      <c r="H49" s="337"/>
      <c r="I49" s="337"/>
      <c r="J49" s="337"/>
      <c r="K49" s="337"/>
      <c r="L49" s="337"/>
      <c r="M49" s="337"/>
      <c r="N49" s="337"/>
      <c r="O49" s="337"/>
      <c r="P49" s="337"/>
      <c r="Q49" s="170"/>
      <c r="R49" s="169"/>
      <c r="S49" s="344"/>
      <c r="T49" s="344"/>
      <c r="U49" s="344"/>
      <c r="V49" s="344"/>
      <c r="W49" s="344"/>
      <c r="X49" s="344"/>
      <c r="Y49" s="344"/>
      <c r="Z49" s="344"/>
      <c r="AA49" s="344"/>
      <c r="AB49" s="344"/>
      <c r="AC49" s="344"/>
      <c r="AD49" s="344"/>
      <c r="AE49" s="344"/>
      <c r="AF49" s="170"/>
      <c r="AG49" s="156"/>
    </row>
    <row r="50" spans="1:33" ht="24.9" customHeight="1" x14ac:dyDescent="0.2">
      <c r="A50" s="155"/>
      <c r="B50" s="159"/>
      <c r="C50" s="354" t="str">
        <f>C18</f>
        <v>国、地方公共団体又は特殊法人等の発注工事における過去１０年間（平成24年度から令和3年度まで）の同規模工事の主任（監理）技術者としての施工実績</v>
      </c>
      <c r="D50" s="354"/>
      <c r="E50" s="354"/>
      <c r="F50" s="354"/>
      <c r="G50" s="354"/>
      <c r="H50" s="354"/>
      <c r="I50" s="354"/>
      <c r="J50" s="354"/>
      <c r="K50" s="354"/>
      <c r="L50" s="354"/>
      <c r="M50" s="354"/>
      <c r="N50" s="354"/>
      <c r="O50" s="354"/>
      <c r="P50" s="354"/>
      <c r="Q50" s="160"/>
      <c r="R50" s="348" t="s">
        <v>7</v>
      </c>
      <c r="S50" s="349"/>
      <c r="T50" s="349"/>
      <c r="U50" s="349"/>
      <c r="V50" s="350"/>
      <c r="W50" s="350"/>
      <c r="X50" s="350"/>
      <c r="Y50" s="350"/>
      <c r="Z50" s="350"/>
      <c r="AA50" s="350"/>
      <c r="AB50" s="350"/>
      <c r="AC50" s="350"/>
      <c r="AD50" s="350"/>
      <c r="AE50" s="350"/>
      <c r="AF50" s="160"/>
      <c r="AG50" s="155"/>
    </row>
    <row r="51" spans="1:33" ht="24.9" customHeight="1" x14ac:dyDescent="0.2">
      <c r="A51" s="155"/>
      <c r="B51" s="161"/>
      <c r="C51" s="355"/>
      <c r="D51" s="355"/>
      <c r="E51" s="355"/>
      <c r="F51" s="355"/>
      <c r="G51" s="355"/>
      <c r="H51" s="355"/>
      <c r="I51" s="355"/>
      <c r="J51" s="355"/>
      <c r="K51" s="355"/>
      <c r="L51" s="355"/>
      <c r="M51" s="355"/>
      <c r="N51" s="355"/>
      <c r="O51" s="355"/>
      <c r="P51" s="355"/>
      <c r="Q51" s="162"/>
      <c r="R51" s="351" t="s">
        <v>76</v>
      </c>
      <c r="S51" s="352"/>
      <c r="T51" s="352"/>
      <c r="U51" s="352"/>
      <c r="V51" s="353"/>
      <c r="W51" s="353"/>
      <c r="X51" s="353"/>
      <c r="Y51" s="353"/>
      <c r="Z51" s="353"/>
      <c r="AA51" s="353"/>
      <c r="AB51" s="353"/>
      <c r="AC51" s="353"/>
      <c r="AD51" s="353"/>
      <c r="AE51" s="353"/>
      <c r="AF51" s="164"/>
      <c r="AG51" s="155"/>
    </row>
    <row r="52" spans="1:33" ht="24.9" customHeight="1" x14ac:dyDescent="0.2">
      <c r="A52" s="155"/>
      <c r="B52" s="161"/>
      <c r="C52" s="355"/>
      <c r="D52" s="355"/>
      <c r="E52" s="355"/>
      <c r="F52" s="355"/>
      <c r="G52" s="355"/>
      <c r="H52" s="355"/>
      <c r="I52" s="355"/>
      <c r="J52" s="355"/>
      <c r="K52" s="355"/>
      <c r="L52" s="355"/>
      <c r="M52" s="355"/>
      <c r="N52" s="355"/>
      <c r="O52" s="355"/>
      <c r="P52" s="355"/>
      <c r="Q52" s="162"/>
      <c r="R52" s="348" t="s">
        <v>7</v>
      </c>
      <c r="S52" s="349"/>
      <c r="T52" s="349"/>
      <c r="U52" s="349"/>
      <c r="V52" s="350"/>
      <c r="W52" s="350"/>
      <c r="X52" s="350"/>
      <c r="Y52" s="350"/>
      <c r="Z52" s="350"/>
      <c r="AA52" s="350"/>
      <c r="AB52" s="350"/>
      <c r="AC52" s="350"/>
      <c r="AD52" s="350"/>
      <c r="AE52" s="350"/>
      <c r="AF52" s="160"/>
      <c r="AG52" s="155"/>
    </row>
    <row r="53" spans="1:33" ht="24.9" customHeight="1" x14ac:dyDescent="0.2">
      <c r="A53" s="155"/>
      <c r="B53" s="161"/>
      <c r="C53" s="355"/>
      <c r="D53" s="355"/>
      <c r="E53" s="355"/>
      <c r="F53" s="355"/>
      <c r="G53" s="355"/>
      <c r="H53" s="355"/>
      <c r="I53" s="355"/>
      <c r="J53" s="355"/>
      <c r="K53" s="355"/>
      <c r="L53" s="355"/>
      <c r="M53" s="355"/>
      <c r="N53" s="355"/>
      <c r="O53" s="355"/>
      <c r="P53" s="355"/>
      <c r="Q53" s="162"/>
      <c r="R53" s="351" t="s">
        <v>76</v>
      </c>
      <c r="S53" s="352"/>
      <c r="T53" s="352"/>
      <c r="U53" s="352"/>
      <c r="V53" s="353"/>
      <c r="W53" s="353"/>
      <c r="X53" s="353"/>
      <c r="Y53" s="353"/>
      <c r="Z53" s="353"/>
      <c r="AA53" s="353"/>
      <c r="AB53" s="353"/>
      <c r="AC53" s="353"/>
      <c r="AD53" s="353"/>
      <c r="AE53" s="353"/>
      <c r="AF53" s="164"/>
      <c r="AG53" s="155"/>
    </row>
    <row r="54" spans="1:33" ht="24.9" customHeight="1" x14ac:dyDescent="0.2">
      <c r="A54" s="155"/>
      <c r="B54" s="161"/>
      <c r="C54" s="355"/>
      <c r="D54" s="355"/>
      <c r="E54" s="355"/>
      <c r="F54" s="355"/>
      <c r="G54" s="355"/>
      <c r="H54" s="355"/>
      <c r="I54" s="355"/>
      <c r="J54" s="355"/>
      <c r="K54" s="355"/>
      <c r="L54" s="355"/>
      <c r="M54" s="355"/>
      <c r="N54" s="355"/>
      <c r="O54" s="355"/>
      <c r="P54" s="355"/>
      <c r="Q54" s="162"/>
      <c r="R54" s="348" t="s">
        <v>7</v>
      </c>
      <c r="S54" s="349"/>
      <c r="T54" s="349"/>
      <c r="U54" s="349"/>
      <c r="V54" s="350"/>
      <c r="W54" s="350"/>
      <c r="X54" s="350"/>
      <c r="Y54" s="350"/>
      <c r="Z54" s="350"/>
      <c r="AA54" s="350"/>
      <c r="AB54" s="350"/>
      <c r="AC54" s="350"/>
      <c r="AD54" s="350"/>
      <c r="AE54" s="350"/>
      <c r="AF54" s="160"/>
      <c r="AG54" s="155"/>
    </row>
    <row r="55" spans="1:33" ht="24.9" customHeight="1" x14ac:dyDescent="0.2">
      <c r="A55" s="155"/>
      <c r="B55" s="163"/>
      <c r="C55" s="356"/>
      <c r="D55" s="356"/>
      <c r="E55" s="356"/>
      <c r="F55" s="356"/>
      <c r="G55" s="356"/>
      <c r="H55" s="356"/>
      <c r="I55" s="356"/>
      <c r="J55" s="356"/>
      <c r="K55" s="356"/>
      <c r="L55" s="356"/>
      <c r="M55" s="356"/>
      <c r="N55" s="356"/>
      <c r="O55" s="356"/>
      <c r="P55" s="356"/>
      <c r="Q55" s="164"/>
      <c r="R55" s="351" t="s">
        <v>76</v>
      </c>
      <c r="S55" s="352"/>
      <c r="T55" s="352"/>
      <c r="U55" s="352"/>
      <c r="V55" s="353"/>
      <c r="W55" s="353"/>
      <c r="X55" s="353"/>
      <c r="Y55" s="353"/>
      <c r="Z55" s="353"/>
      <c r="AA55" s="353"/>
      <c r="AB55" s="353"/>
      <c r="AC55" s="353"/>
      <c r="AD55" s="353"/>
      <c r="AE55" s="353"/>
      <c r="AF55" s="164"/>
      <c r="AG55" s="155"/>
    </row>
    <row r="56" spans="1:33" ht="20.100000000000001" customHeight="1" x14ac:dyDescent="0.2">
      <c r="A56" s="156"/>
      <c r="B56" s="165" t="str">
        <f>"※　配置予定技術者は、主任技術者を記入すること。"&amp;TEXT(入力用!D19,"#,###")&amp;"万円以上を下請契約して工事を施工する場合は、監理技術者配置予定者を記入すること。"</f>
        <v>※　配置予定技術者は、主任技術者を記入すること。6,000万円以上を下請契約して工事を施工する場合は、監理技術者配置予定者を記入すること。</v>
      </c>
      <c r="C56" s="16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row>
    <row r="57" spans="1:33" ht="20.100000000000001" hidden="1" customHeight="1" x14ac:dyDescent="0.2">
      <c r="A57" s="156"/>
      <c r="B57" s="156"/>
      <c r="C57" s="167"/>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row>
    <row r="58" spans="1:33" ht="20.100000000000001" customHeight="1" x14ac:dyDescent="0.2">
      <c r="A58" s="156"/>
      <c r="B58" s="167" t="s">
        <v>77</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row>
    <row r="59" spans="1:33" ht="20.100000000000001" hidden="1" customHeight="1" x14ac:dyDescent="0.2">
      <c r="A59" s="156"/>
      <c r="B59" s="156"/>
      <c r="C59" s="167"/>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row>
    <row r="60" spans="1:33" ht="20.100000000000001" customHeight="1" x14ac:dyDescent="0.2">
      <c r="A60" s="156"/>
      <c r="B60" s="167" t="s">
        <v>51</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row>
    <row r="61" spans="1:33" ht="20.100000000000001" hidden="1" customHeight="1" x14ac:dyDescent="0.2">
      <c r="A61" s="156"/>
      <c r="B61" s="156"/>
      <c r="C61" s="167"/>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row>
    <row r="62" spans="1:33" ht="20.100000000000001" customHeight="1" x14ac:dyDescent="0.2">
      <c r="A62" s="156"/>
      <c r="B62" s="156"/>
      <c r="C62" s="167" t="s">
        <v>52</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row>
    <row r="63" spans="1:33" ht="20.100000000000001" customHeight="1" x14ac:dyDescent="0.2">
      <c r="A63" s="156"/>
      <c r="B63" s="167" t="s">
        <v>35</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row>
    <row r="64" spans="1:33" ht="20.100000000000001" customHeight="1" x14ac:dyDescent="0.2">
      <c r="A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156"/>
      <c r="AG64" s="156"/>
    </row>
  </sheetData>
  <mergeCells count="111">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s>
  <phoneticPr fontId="2"/>
  <printOptions horizontalCentered="1" verticalCentered="1"/>
  <pageMargins left="0.39370078740157483" right="0.19685039370078741" top="0.19685039370078741" bottom="0.19685039370078741" header="0" footer="0"/>
  <pageSetup paperSize="9" scale="60"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215967"/>
  </sheetPr>
  <dimension ref="B1:H27"/>
  <sheetViews>
    <sheetView view="pageBreakPreview" topLeftCell="A4" zoomScaleNormal="100" zoomScaleSheetLayoutView="100" workbookViewId="0">
      <selection activeCell="D11" sqref="D11:E12"/>
    </sheetView>
  </sheetViews>
  <sheetFormatPr defaultColWidth="8.88671875" defaultRowHeight="13.2" x14ac:dyDescent="0.2"/>
  <cols>
    <col min="1" max="1" width="1.33203125" style="30" customWidth="1"/>
    <col min="2" max="2" width="8.88671875" style="30"/>
    <col min="3" max="3" width="17.33203125" style="30" customWidth="1"/>
    <col min="4" max="4" width="8.88671875" style="30"/>
    <col min="5" max="5" width="19" style="30" customWidth="1"/>
    <col min="6" max="7" width="15.6640625" style="30" customWidth="1"/>
    <col min="8" max="16384" width="8.88671875" style="30"/>
  </cols>
  <sheetData>
    <row r="1" spans="2:8" ht="23.4" x14ac:dyDescent="0.3">
      <c r="B1" s="35"/>
      <c r="C1" s="35"/>
      <c r="D1" s="35"/>
      <c r="E1" s="35"/>
      <c r="F1" s="35"/>
      <c r="G1" s="35"/>
      <c r="H1" s="222" t="s">
        <v>181</v>
      </c>
    </row>
    <row r="2" spans="2:8" ht="15" x14ac:dyDescent="0.3">
      <c r="B2" s="384" t="s">
        <v>56</v>
      </c>
      <c r="C2" s="384"/>
      <c r="D2" s="384"/>
      <c r="E2" s="384"/>
      <c r="F2" s="384"/>
      <c r="G2" s="384"/>
      <c r="H2" s="222" t="s">
        <v>198</v>
      </c>
    </row>
    <row r="3" spans="2:8" ht="14.1" customHeight="1" x14ac:dyDescent="0.2">
      <c r="B3" s="384"/>
      <c r="C3" s="384"/>
      <c r="D3" s="384"/>
      <c r="E3" s="384"/>
      <c r="F3" s="384"/>
      <c r="G3" s="384"/>
    </row>
    <row r="4" spans="2:8" ht="23.4" x14ac:dyDescent="0.3">
      <c r="B4" s="36"/>
      <c r="C4" s="36"/>
      <c r="D4" s="36"/>
      <c r="E4" s="37" t="s">
        <v>57</v>
      </c>
      <c r="F4" s="385"/>
      <c r="G4" s="385"/>
      <c r="H4" s="206" t="s">
        <v>189</v>
      </c>
    </row>
    <row r="5" spans="2:8" ht="23.4" x14ac:dyDescent="0.2">
      <c r="B5" s="36"/>
      <c r="C5" s="36"/>
      <c r="D5" s="36"/>
      <c r="E5" s="38" t="s">
        <v>58</v>
      </c>
      <c r="F5" s="386"/>
      <c r="G5" s="386"/>
    </row>
    <row r="6" spans="2:8" ht="23.4" x14ac:dyDescent="0.3">
      <c r="B6" s="36"/>
      <c r="C6" s="36"/>
      <c r="D6" s="36"/>
      <c r="E6" s="38"/>
      <c r="F6" s="39"/>
      <c r="G6" s="39"/>
      <c r="H6" s="215" t="s">
        <v>192</v>
      </c>
    </row>
    <row r="7" spans="2:8" ht="15" x14ac:dyDescent="0.3">
      <c r="B7" s="387" t="s">
        <v>59</v>
      </c>
      <c r="C7" s="387"/>
      <c r="D7" s="387"/>
      <c r="E7" s="387"/>
      <c r="F7" s="387"/>
      <c r="G7" s="387"/>
      <c r="H7" s="215" t="s">
        <v>185</v>
      </c>
    </row>
    <row r="8" spans="2:8" ht="15" x14ac:dyDescent="0.3">
      <c r="B8" s="388" t="s">
        <v>60</v>
      </c>
      <c r="C8" s="388"/>
      <c r="D8" s="388"/>
      <c r="E8" s="388"/>
      <c r="F8" s="388"/>
      <c r="G8" s="388"/>
      <c r="H8" s="215" t="s">
        <v>186</v>
      </c>
    </row>
    <row r="9" spans="2:8" ht="24" customHeight="1" x14ac:dyDescent="0.2">
      <c r="B9" s="56" t="s">
        <v>61</v>
      </c>
      <c r="C9" s="382">
        <f>入力用!D6</f>
        <v>2022108153</v>
      </c>
      <c r="D9" s="382"/>
      <c r="E9" s="382"/>
      <c r="F9" s="383"/>
      <c r="G9" s="383"/>
      <c r="H9" s="218" t="s">
        <v>187</v>
      </c>
    </row>
    <row r="10" spans="2:8" ht="23.4" x14ac:dyDescent="0.2">
      <c r="B10" s="40"/>
      <c r="C10" s="41"/>
      <c r="D10" s="41"/>
      <c r="E10" s="42"/>
      <c r="F10" s="41"/>
      <c r="G10" s="41"/>
      <c r="H10" s="219" t="s">
        <v>182</v>
      </c>
    </row>
    <row r="11" spans="2:8" ht="24" customHeight="1" thickBot="1" x14ac:dyDescent="0.25">
      <c r="B11" s="56" t="s">
        <v>62</v>
      </c>
      <c r="C11" s="365" t="str">
        <f>入力用!D7</f>
        <v>桜井小学校教室転用改修工事</v>
      </c>
      <c r="D11" s="365"/>
      <c r="E11" s="365"/>
      <c r="F11" s="365"/>
      <c r="G11" s="365"/>
    </row>
    <row r="12" spans="2:8" ht="23.4" x14ac:dyDescent="0.2">
      <c r="B12" s="36"/>
      <c r="C12" s="36"/>
      <c r="D12" s="36"/>
      <c r="E12" s="38"/>
      <c r="F12" s="36"/>
      <c r="G12" s="36"/>
    </row>
    <row r="13" spans="2:8" ht="52.5" customHeight="1" x14ac:dyDescent="0.2">
      <c r="B13" s="366"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24年度から令和3年度まで)に、官公庁(国、地方公共団体並びに公共工事の入札及び契約の適正化の促進に関する法律第２条第１項に規定されている特殊法人に限る。)発注の建築一式工事で,元請としての実績を記入してください。</v>
      </c>
      <c r="C13" s="367"/>
      <c r="D13" s="367"/>
      <c r="E13" s="367"/>
      <c r="F13" s="367"/>
      <c r="G13" s="368"/>
    </row>
    <row r="14" spans="2:8" ht="52.5" customHeight="1" x14ac:dyDescent="0.2">
      <c r="B14" s="369" t="s">
        <v>63</v>
      </c>
      <c r="C14" s="43" t="s">
        <v>64</v>
      </c>
      <c r="D14" s="44"/>
      <c r="E14" s="372"/>
      <c r="F14" s="372"/>
      <c r="G14" s="373"/>
    </row>
    <row r="15" spans="2:8" ht="52.5" customHeight="1" x14ac:dyDescent="0.2">
      <c r="B15" s="370"/>
      <c r="C15" s="374" t="s">
        <v>65</v>
      </c>
      <c r="D15" s="44"/>
      <c r="E15" s="372"/>
      <c r="F15" s="376"/>
      <c r="G15" s="377"/>
    </row>
    <row r="16" spans="2:8" ht="52.5" customHeight="1" x14ac:dyDescent="0.2">
      <c r="B16" s="370"/>
      <c r="C16" s="375"/>
      <c r="D16" s="45"/>
      <c r="E16" s="378" t="s">
        <v>66</v>
      </c>
      <c r="F16" s="379"/>
      <c r="G16" s="380"/>
    </row>
    <row r="17" spans="2:7" ht="52.5" customHeight="1" x14ac:dyDescent="0.2">
      <c r="B17" s="370"/>
      <c r="C17" s="374" t="s">
        <v>67</v>
      </c>
      <c r="D17" s="46"/>
      <c r="E17" s="372"/>
      <c r="F17" s="372"/>
      <c r="G17" s="373"/>
    </row>
    <row r="18" spans="2:7" ht="52.5" customHeight="1" x14ac:dyDescent="0.2">
      <c r="B18" s="370"/>
      <c r="C18" s="381"/>
      <c r="D18" s="45"/>
      <c r="E18" s="378" t="s">
        <v>68</v>
      </c>
      <c r="F18" s="379"/>
      <c r="G18" s="380"/>
    </row>
    <row r="19" spans="2:7" ht="52.5" customHeight="1" x14ac:dyDescent="0.2">
      <c r="B19" s="370"/>
      <c r="C19" s="47" t="s">
        <v>69</v>
      </c>
      <c r="D19" s="48"/>
      <c r="E19" s="359"/>
      <c r="F19" s="359"/>
      <c r="G19" s="360"/>
    </row>
    <row r="20" spans="2:7" ht="52.5" customHeight="1" x14ac:dyDescent="0.2">
      <c r="B20" s="370"/>
      <c r="C20" s="47" t="s">
        <v>70</v>
      </c>
      <c r="D20" s="48"/>
      <c r="E20" s="361"/>
      <c r="F20" s="361"/>
      <c r="G20" s="362"/>
    </row>
    <row r="21" spans="2:7" ht="52.5" customHeight="1" x14ac:dyDescent="0.2">
      <c r="B21" s="371"/>
      <c r="C21" s="49" t="s">
        <v>71</v>
      </c>
      <c r="D21" s="50"/>
      <c r="E21" s="363"/>
      <c r="F21" s="363"/>
      <c r="G21" s="364"/>
    </row>
    <row r="22" spans="2:7" ht="29.25" customHeight="1" x14ac:dyDescent="0.2">
      <c r="B22" s="51"/>
      <c r="C22" s="52" t="s">
        <v>72</v>
      </c>
      <c r="D22" s="53"/>
      <c r="E22" s="54"/>
      <c r="F22" s="55"/>
      <c r="G22" s="55"/>
    </row>
    <row r="23" spans="2:7" ht="29.25" customHeight="1" x14ac:dyDescent="0.2">
      <c r="C23" s="31" t="s">
        <v>73</v>
      </c>
    </row>
    <row r="24" spans="2:7" ht="29.25" customHeight="1" x14ac:dyDescent="0.2"/>
    <row r="25" spans="2:7" ht="29.25" customHeight="1" x14ac:dyDescent="0.2"/>
    <row r="26" spans="2:7" ht="29.25" customHeight="1" x14ac:dyDescent="0.2"/>
    <row r="27" spans="2:7" ht="29.25" customHeight="1" x14ac:dyDescent="0.2"/>
  </sheetData>
  <mergeCells count="20">
    <mergeCell ref="C9:E9"/>
    <mergeCell ref="F9:G9"/>
    <mergeCell ref="B2:G3"/>
    <mergeCell ref="F4:G4"/>
    <mergeCell ref="F5:G5"/>
    <mergeCell ref="B7:G7"/>
    <mergeCell ref="B8:G8"/>
    <mergeCell ref="E19:G19"/>
    <mergeCell ref="E20:G20"/>
    <mergeCell ref="E21:G21"/>
    <mergeCell ref="C11:G11"/>
    <mergeCell ref="B13:G13"/>
    <mergeCell ref="B14:B21"/>
    <mergeCell ref="E14:G14"/>
    <mergeCell ref="C15:C16"/>
    <mergeCell ref="E15:G15"/>
    <mergeCell ref="E16:G16"/>
    <mergeCell ref="C17:C18"/>
    <mergeCell ref="E17:G17"/>
    <mergeCell ref="E18:G1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P68"/>
  <sheetViews>
    <sheetView view="pageBreakPreview" topLeftCell="C1" zoomScaleNormal="65" zoomScaleSheetLayoutView="100" workbookViewId="0">
      <selection activeCell="D54" sqref="D54:E55"/>
    </sheetView>
  </sheetViews>
  <sheetFormatPr defaultColWidth="9" defaultRowHeight="13.2" x14ac:dyDescent="0.2"/>
  <cols>
    <col min="1" max="1" width="1.6640625" style="13" customWidth="1"/>
    <col min="2" max="2" width="4.33203125" style="2" customWidth="1"/>
    <col min="3" max="3" width="3.33203125" style="3" customWidth="1"/>
    <col min="4" max="4" width="15.44140625" style="13" bestFit="1" customWidth="1"/>
    <col min="5" max="5" width="63.6640625" style="13" customWidth="1"/>
    <col min="6" max="6" width="29.44140625" style="13" customWidth="1"/>
    <col min="7" max="7" width="10.6640625" style="3" customWidth="1"/>
    <col min="8" max="8" width="15.6640625" style="3" customWidth="1"/>
    <col min="9" max="9" width="1.6640625" style="13" customWidth="1"/>
    <col min="10" max="10" width="0" style="13" hidden="1" customWidth="1"/>
    <col min="11" max="11" width="10.109375" style="13" bestFit="1" customWidth="1"/>
    <col min="12" max="15" width="9" style="13"/>
    <col min="16" max="16" width="0" style="13" hidden="1" customWidth="1"/>
    <col min="17" max="16384" width="9" style="13"/>
  </cols>
  <sheetData>
    <row r="1" spans="1:16" ht="21" customHeight="1" thickBot="1" x14ac:dyDescent="0.25">
      <c r="A1" s="122"/>
      <c r="B1" s="455" t="s">
        <v>13</v>
      </c>
      <c r="C1" s="455"/>
      <c r="D1" s="455"/>
      <c r="E1" s="455"/>
      <c r="F1" s="455"/>
      <c r="G1" s="455"/>
      <c r="H1" s="455"/>
      <c r="I1" s="122"/>
    </row>
    <row r="2" spans="1:16" ht="21" customHeight="1" x14ac:dyDescent="0.2">
      <c r="A2" s="122"/>
      <c r="B2" s="456" t="s">
        <v>7</v>
      </c>
      <c r="C2" s="457"/>
      <c r="D2" s="458"/>
      <c r="E2" s="459" t="str">
        <f>入力用!D7</f>
        <v>桜井小学校教室転用改修工事</v>
      </c>
      <c r="F2" s="460"/>
      <c r="G2" s="460"/>
      <c r="H2" s="461"/>
      <c r="I2" s="122"/>
      <c r="J2" s="214" t="s">
        <v>258</v>
      </c>
    </row>
    <row r="3" spans="1:16" ht="21" customHeight="1" x14ac:dyDescent="0.45">
      <c r="A3" s="122"/>
      <c r="B3" s="462" t="s">
        <v>43</v>
      </c>
      <c r="C3" s="463"/>
      <c r="D3" s="464"/>
      <c r="E3" s="140">
        <f>入力用!D6</f>
        <v>2022108153</v>
      </c>
      <c r="F3" s="207"/>
      <c r="G3" s="208"/>
      <c r="H3" s="209"/>
      <c r="I3" s="122"/>
      <c r="J3" s="216" t="s">
        <v>259</v>
      </c>
    </row>
    <row r="4" spans="1:16" ht="21" customHeight="1" thickBot="1" x14ac:dyDescent="0.5">
      <c r="A4" s="122"/>
      <c r="B4" s="467" t="s">
        <v>8</v>
      </c>
      <c r="C4" s="468"/>
      <c r="D4" s="469"/>
      <c r="E4" s="141" t="str">
        <f>表紙!E30</f>
        <v>○○会社△△　××営業所</v>
      </c>
      <c r="F4" s="142" t="s">
        <v>9</v>
      </c>
      <c r="G4" s="465" t="str">
        <f>表紙!E31</f>
        <v>▲▲▲▲-●●-▼▼▼▼</v>
      </c>
      <c r="H4" s="466"/>
      <c r="I4" s="122"/>
      <c r="J4" s="216" t="s">
        <v>185</v>
      </c>
    </row>
    <row r="5" spans="1:16" ht="18" customHeight="1" x14ac:dyDescent="0.45">
      <c r="A5" s="122"/>
      <c r="B5" s="448" t="s">
        <v>101</v>
      </c>
      <c r="C5" s="448"/>
      <c r="D5" s="448"/>
      <c r="E5" s="448"/>
      <c r="F5" s="448"/>
      <c r="G5" s="448"/>
      <c r="H5" s="448"/>
      <c r="I5" s="122"/>
      <c r="J5" s="216" t="s">
        <v>186</v>
      </c>
    </row>
    <row r="6" spans="1:16" ht="18" customHeight="1" x14ac:dyDescent="0.45">
      <c r="A6" s="122"/>
      <c r="B6" s="449" t="s">
        <v>102</v>
      </c>
      <c r="C6" s="449"/>
      <c r="D6" s="449"/>
      <c r="E6" s="449"/>
      <c r="F6" s="449"/>
      <c r="G6" s="449"/>
      <c r="H6" s="449"/>
      <c r="I6" s="122"/>
      <c r="J6" s="216" t="s">
        <v>187</v>
      </c>
    </row>
    <row r="7" spans="1:16" ht="12" customHeight="1" thickBot="1" x14ac:dyDescent="0.25">
      <c r="A7" s="122"/>
      <c r="B7" s="123"/>
      <c r="C7" s="123"/>
      <c r="D7" s="123"/>
      <c r="E7" s="123"/>
      <c r="F7" s="123"/>
      <c r="G7" s="123"/>
      <c r="H7" s="124"/>
      <c r="I7" s="122"/>
    </row>
    <row r="8" spans="1:16" ht="30" customHeight="1" x14ac:dyDescent="0.2">
      <c r="A8" s="122"/>
      <c r="B8" s="450" t="s">
        <v>0</v>
      </c>
      <c r="C8" s="451"/>
      <c r="D8" s="451"/>
      <c r="E8" s="452"/>
      <c r="F8" s="139" t="s">
        <v>10</v>
      </c>
      <c r="G8" s="139" t="s">
        <v>11</v>
      </c>
      <c r="H8" s="205" t="s">
        <v>173</v>
      </c>
      <c r="I8" s="122"/>
    </row>
    <row r="9" spans="1:16" ht="20.100000000000001" customHeight="1" x14ac:dyDescent="0.2">
      <c r="A9" s="122"/>
      <c r="B9" s="430" t="s">
        <v>232</v>
      </c>
      <c r="C9" s="404" t="s">
        <v>226</v>
      </c>
      <c r="D9" s="396" t="str">
        <f>"安城市発注の同工種工事の"&amp;入力用!D21&amp;"における「安城市優良施工業者」"</f>
        <v>安城市発注の同工種工事の前年度（令和3年度）における「安城市優良施工業者」</v>
      </c>
      <c r="E9" s="407"/>
      <c r="F9" s="128" t="s">
        <v>205</v>
      </c>
      <c r="G9" s="136">
        <v>1</v>
      </c>
      <c r="H9" s="439"/>
      <c r="I9" s="122"/>
    </row>
    <row r="10" spans="1:16" ht="20.100000000000001" customHeight="1" x14ac:dyDescent="0.2">
      <c r="A10" s="122"/>
      <c r="B10" s="430"/>
      <c r="C10" s="406"/>
      <c r="D10" s="453"/>
      <c r="E10" s="454"/>
      <c r="F10" s="131" t="s">
        <v>53</v>
      </c>
      <c r="G10" s="132">
        <v>0</v>
      </c>
      <c r="H10" s="439"/>
      <c r="I10" s="122"/>
    </row>
    <row r="11" spans="1:16" ht="20.100000000000001" customHeight="1" x14ac:dyDescent="0.2">
      <c r="A11" s="122"/>
      <c r="B11" s="430"/>
      <c r="C11" s="404" t="s">
        <v>3</v>
      </c>
      <c r="D11" s="396" t="str">
        <f>"安城市発注の同工種工事の前年度から過去3年間（"&amp;入力用!D22&amp;"）の評定点が60点未満の評価実績"</f>
        <v>安城市発注の同工種工事の前年度から過去3年間（令和元年度から令和3年度まで）の評定点が60点未満の評価実績</v>
      </c>
      <c r="E11" s="407"/>
      <c r="F11" s="128" t="s">
        <v>221</v>
      </c>
      <c r="G11" s="136">
        <v>-1</v>
      </c>
      <c r="H11" s="439"/>
      <c r="I11" s="122"/>
      <c r="P11" s="13">
        <v>0</v>
      </c>
    </row>
    <row r="12" spans="1:16" ht="20.100000000000001" customHeight="1" x14ac:dyDescent="0.2">
      <c r="A12" s="122"/>
      <c r="B12" s="430"/>
      <c r="C12" s="406"/>
      <c r="D12" s="420"/>
      <c r="E12" s="409"/>
      <c r="F12" s="131" t="s">
        <v>53</v>
      </c>
      <c r="G12" s="132">
        <v>0</v>
      </c>
      <c r="H12" s="439"/>
      <c r="I12" s="122"/>
      <c r="P12" s="13">
        <v>-1</v>
      </c>
    </row>
    <row r="13" spans="1:16" ht="20.100000000000001" hidden="1" customHeight="1" x14ac:dyDescent="0.2">
      <c r="A13" s="122"/>
      <c r="B13" s="430"/>
      <c r="C13" s="432" t="s">
        <v>4</v>
      </c>
      <c r="D13" s="400" t="s">
        <v>276</v>
      </c>
      <c r="E13" s="435"/>
      <c r="F13" s="133" t="s">
        <v>267</v>
      </c>
      <c r="G13" s="239">
        <v>3</v>
      </c>
      <c r="H13" s="439"/>
      <c r="I13" s="122"/>
      <c r="J13" s="121" t="s">
        <v>266</v>
      </c>
      <c r="P13" s="13">
        <v>-2</v>
      </c>
    </row>
    <row r="14" spans="1:16" ht="20.100000000000001" hidden="1" customHeight="1" x14ac:dyDescent="0.2">
      <c r="A14" s="122"/>
      <c r="B14" s="430"/>
      <c r="C14" s="433"/>
      <c r="D14" s="436"/>
      <c r="E14" s="437"/>
      <c r="F14" s="134" t="s">
        <v>268</v>
      </c>
      <c r="G14" s="240">
        <v>2.5</v>
      </c>
      <c r="H14" s="439"/>
      <c r="I14" s="122"/>
      <c r="J14" s="121" t="s">
        <v>266</v>
      </c>
      <c r="P14" s="13">
        <v>-3</v>
      </c>
    </row>
    <row r="15" spans="1:16" ht="20.100000000000001" hidden="1" customHeight="1" x14ac:dyDescent="0.2">
      <c r="A15" s="122"/>
      <c r="B15" s="430"/>
      <c r="C15" s="433"/>
      <c r="D15" s="436"/>
      <c r="E15" s="437"/>
      <c r="F15" s="134" t="s">
        <v>269</v>
      </c>
      <c r="G15" s="240">
        <v>2</v>
      </c>
      <c r="H15" s="439"/>
      <c r="I15" s="122"/>
      <c r="J15" s="121" t="s">
        <v>266</v>
      </c>
      <c r="P15" s="13">
        <v>-4</v>
      </c>
    </row>
    <row r="16" spans="1:16" ht="20.100000000000001" hidden="1" customHeight="1" x14ac:dyDescent="0.2">
      <c r="A16" s="122"/>
      <c r="B16" s="430"/>
      <c r="C16" s="433"/>
      <c r="D16" s="436"/>
      <c r="E16" s="437"/>
      <c r="F16" s="134" t="s">
        <v>270</v>
      </c>
      <c r="G16" s="240">
        <v>1.5</v>
      </c>
      <c r="H16" s="439"/>
      <c r="I16" s="122"/>
      <c r="J16" s="121" t="s">
        <v>266</v>
      </c>
      <c r="P16" s="13">
        <v>-5</v>
      </c>
    </row>
    <row r="17" spans="1:10" ht="20.100000000000001" hidden="1" customHeight="1" x14ac:dyDescent="0.2">
      <c r="A17" s="122"/>
      <c r="B17" s="430"/>
      <c r="C17" s="433"/>
      <c r="D17" s="436"/>
      <c r="E17" s="437"/>
      <c r="F17" s="134" t="s">
        <v>271</v>
      </c>
      <c r="G17" s="240">
        <v>1</v>
      </c>
      <c r="H17" s="439"/>
      <c r="I17" s="122"/>
      <c r="J17" s="121" t="s">
        <v>266</v>
      </c>
    </row>
    <row r="18" spans="1:10" ht="20.100000000000001" hidden="1" customHeight="1" x14ac:dyDescent="0.2">
      <c r="A18" s="122"/>
      <c r="B18" s="430"/>
      <c r="C18" s="434"/>
      <c r="D18" s="402"/>
      <c r="E18" s="438"/>
      <c r="F18" s="135" t="s">
        <v>53</v>
      </c>
      <c r="G18" s="241">
        <v>0</v>
      </c>
      <c r="H18" s="439"/>
      <c r="I18" s="122"/>
      <c r="J18" s="121" t="s">
        <v>266</v>
      </c>
    </row>
    <row r="19" spans="1:10" ht="20.100000000000001" customHeight="1" x14ac:dyDescent="0.2">
      <c r="A19" s="122"/>
      <c r="B19" s="430"/>
      <c r="C19" s="572" t="s">
        <v>278</v>
      </c>
      <c r="D19" s="426" t="s">
        <v>207</v>
      </c>
      <c r="E19" s="427"/>
      <c r="F19" s="128" t="s">
        <v>146</v>
      </c>
      <c r="G19" s="136">
        <v>1</v>
      </c>
      <c r="H19" s="425"/>
      <c r="I19" s="122"/>
    </row>
    <row r="20" spans="1:10" ht="20.100000000000001" customHeight="1" x14ac:dyDescent="0.2">
      <c r="A20" s="122"/>
      <c r="B20" s="430"/>
      <c r="C20" s="572"/>
      <c r="D20" s="446"/>
      <c r="E20" s="447"/>
      <c r="F20" s="130" t="s">
        <v>147</v>
      </c>
      <c r="G20" s="137">
        <v>0.5</v>
      </c>
      <c r="H20" s="422"/>
      <c r="I20" s="122"/>
    </row>
    <row r="21" spans="1:10" ht="20.100000000000001" customHeight="1" x14ac:dyDescent="0.2">
      <c r="A21" s="122"/>
      <c r="B21" s="430"/>
      <c r="C21" s="573"/>
      <c r="D21" s="428"/>
      <c r="E21" s="429"/>
      <c r="F21" s="131" t="s">
        <v>197</v>
      </c>
      <c r="G21" s="138">
        <v>0</v>
      </c>
      <c r="H21" s="422"/>
      <c r="I21" s="122"/>
    </row>
    <row r="22" spans="1:10" ht="20.100000000000001" customHeight="1" x14ac:dyDescent="0.2">
      <c r="A22" s="122"/>
      <c r="B22" s="430"/>
      <c r="C22" s="404" t="s">
        <v>279</v>
      </c>
      <c r="D22" s="440" t="s">
        <v>206</v>
      </c>
      <c r="E22" s="441"/>
      <c r="F22" s="128" t="s">
        <v>49</v>
      </c>
      <c r="G22" s="136">
        <v>1</v>
      </c>
      <c r="H22" s="422"/>
      <c r="I22" s="122"/>
    </row>
    <row r="23" spans="1:10" ht="20.100000000000001" customHeight="1" x14ac:dyDescent="0.2">
      <c r="A23" s="122"/>
      <c r="B23" s="430"/>
      <c r="C23" s="406"/>
      <c r="D23" s="442"/>
      <c r="E23" s="443"/>
      <c r="F23" s="131" t="s">
        <v>53</v>
      </c>
      <c r="G23" s="223">
        <v>0</v>
      </c>
      <c r="H23" s="424"/>
      <c r="I23" s="122"/>
    </row>
    <row r="24" spans="1:10" ht="20.100000000000001" customHeight="1" x14ac:dyDescent="0.2">
      <c r="A24" s="125" t="s">
        <v>55</v>
      </c>
      <c r="B24" s="430"/>
      <c r="C24" s="404" t="s">
        <v>280</v>
      </c>
      <c r="D24" s="440" t="s">
        <v>208</v>
      </c>
      <c r="E24" s="441"/>
      <c r="F24" s="128" t="s">
        <v>143</v>
      </c>
      <c r="G24" s="136">
        <v>1</v>
      </c>
      <c r="H24" s="476"/>
      <c r="I24" s="122"/>
    </row>
    <row r="25" spans="1:10" ht="20.100000000000001" customHeight="1" x14ac:dyDescent="0.2">
      <c r="A25" s="125"/>
      <c r="B25" s="430"/>
      <c r="C25" s="405"/>
      <c r="D25" s="444"/>
      <c r="E25" s="445"/>
      <c r="F25" s="130" t="s">
        <v>144</v>
      </c>
      <c r="G25" s="137">
        <v>0.5</v>
      </c>
      <c r="H25" s="477"/>
      <c r="I25" s="122"/>
    </row>
    <row r="26" spans="1:10" ht="20.100000000000001" customHeight="1" thickBot="1" x14ac:dyDescent="0.25">
      <c r="A26" s="125" t="s">
        <v>55</v>
      </c>
      <c r="B26" s="430"/>
      <c r="C26" s="406"/>
      <c r="D26" s="442"/>
      <c r="E26" s="443"/>
      <c r="F26" s="131" t="s">
        <v>75</v>
      </c>
      <c r="G26" s="138">
        <v>0</v>
      </c>
      <c r="H26" s="478"/>
      <c r="I26" s="122"/>
    </row>
    <row r="27" spans="1:10" ht="21.75" customHeight="1" thickTop="1" thickBot="1" x14ac:dyDescent="0.25">
      <c r="A27" s="122"/>
      <c r="B27" s="431"/>
      <c r="C27" s="389" t="s">
        <v>281</v>
      </c>
      <c r="D27" s="390"/>
      <c r="E27" s="390"/>
      <c r="F27" s="390"/>
      <c r="G27" s="391"/>
      <c r="H27" s="9" t="str">
        <f>IF(OR(H9="",H11="",H19="",H22="",H24=""),"-",SUM(H9:H26))</f>
        <v>-</v>
      </c>
      <c r="I27" s="122"/>
      <c r="J27" s="225" t="s">
        <v>272</v>
      </c>
    </row>
    <row r="28" spans="1:10" ht="20.100000000000001" hidden="1" customHeight="1" thickTop="1" x14ac:dyDescent="0.2">
      <c r="A28" s="122"/>
      <c r="B28" s="397" t="s">
        <v>230</v>
      </c>
      <c r="C28" s="410" t="s">
        <v>2</v>
      </c>
      <c r="D28" s="412" t="s">
        <v>209</v>
      </c>
      <c r="E28" s="413"/>
      <c r="F28" s="220" t="s">
        <v>210</v>
      </c>
      <c r="G28" s="126">
        <v>1</v>
      </c>
      <c r="H28" s="425"/>
      <c r="I28" s="122"/>
      <c r="J28" s="121" t="s">
        <v>174</v>
      </c>
    </row>
    <row r="29" spans="1:10" ht="20.100000000000001" hidden="1" customHeight="1" x14ac:dyDescent="0.2">
      <c r="A29" s="122"/>
      <c r="B29" s="398"/>
      <c r="C29" s="411"/>
      <c r="D29" s="414"/>
      <c r="E29" s="415"/>
      <c r="F29" s="221" t="s">
        <v>53</v>
      </c>
      <c r="G29" s="127">
        <v>0</v>
      </c>
      <c r="H29" s="425"/>
      <c r="I29" s="122"/>
      <c r="J29" s="121" t="s">
        <v>174</v>
      </c>
    </row>
    <row r="30" spans="1:10" ht="20.100000000000001" hidden="1" customHeight="1" x14ac:dyDescent="0.2">
      <c r="A30" s="122"/>
      <c r="B30" s="398"/>
      <c r="C30" s="410" t="s">
        <v>6</v>
      </c>
      <c r="D30" s="412" t="s">
        <v>211</v>
      </c>
      <c r="E30" s="413"/>
      <c r="F30" s="220" t="s">
        <v>74</v>
      </c>
      <c r="G30" s="126">
        <v>1</v>
      </c>
      <c r="H30" s="425"/>
      <c r="I30" s="122"/>
      <c r="J30" s="121" t="s">
        <v>174</v>
      </c>
    </row>
    <row r="31" spans="1:10" ht="20.100000000000001" hidden="1" customHeight="1" x14ac:dyDescent="0.2">
      <c r="A31" s="122"/>
      <c r="B31" s="398"/>
      <c r="C31" s="411"/>
      <c r="D31" s="414"/>
      <c r="E31" s="415"/>
      <c r="F31" s="221" t="s">
        <v>75</v>
      </c>
      <c r="G31" s="127">
        <v>0</v>
      </c>
      <c r="H31" s="425"/>
      <c r="I31" s="122"/>
      <c r="J31" s="121" t="s">
        <v>174</v>
      </c>
    </row>
    <row r="32" spans="1:10" ht="20.100000000000001" customHeight="1" thickTop="1" x14ac:dyDescent="0.2">
      <c r="A32" s="125" t="s">
        <v>54</v>
      </c>
      <c r="B32" s="398"/>
      <c r="C32" s="404" t="str">
        <f>IF(入力用!D11="市内","①","③")</f>
        <v>①</v>
      </c>
      <c r="D32" s="407" t="s">
        <v>273</v>
      </c>
      <c r="E32" s="407"/>
      <c r="F32" s="128" t="s">
        <v>212</v>
      </c>
      <c r="G32" s="129">
        <v>2</v>
      </c>
      <c r="H32" s="416"/>
      <c r="I32" s="122"/>
      <c r="J32" s="120"/>
    </row>
    <row r="33" spans="1:10" ht="20.100000000000001" customHeight="1" x14ac:dyDescent="0.2">
      <c r="A33" s="125" t="s">
        <v>54</v>
      </c>
      <c r="B33" s="398"/>
      <c r="C33" s="405"/>
      <c r="D33" s="408"/>
      <c r="E33" s="408"/>
      <c r="F33" s="130" t="s">
        <v>213</v>
      </c>
      <c r="G33" s="137">
        <v>1</v>
      </c>
      <c r="H33" s="416"/>
      <c r="I33" s="122"/>
      <c r="J33" s="120"/>
    </row>
    <row r="34" spans="1:10" ht="20.100000000000001" customHeight="1" x14ac:dyDescent="0.2">
      <c r="A34" s="125" t="s">
        <v>54</v>
      </c>
      <c r="B34" s="398"/>
      <c r="C34" s="406"/>
      <c r="D34" s="409"/>
      <c r="E34" s="409"/>
      <c r="F34" s="131" t="s">
        <v>53</v>
      </c>
      <c r="G34" s="223">
        <v>0</v>
      </c>
      <c r="H34" s="416"/>
      <c r="I34" s="122"/>
      <c r="J34" s="120"/>
    </row>
    <row r="35" spans="1:10" ht="20.100000000000001" customHeight="1" x14ac:dyDescent="0.2">
      <c r="A35" s="122"/>
      <c r="B35" s="398"/>
      <c r="C35" s="404" t="str">
        <f>IF(入力用!D11="市内","②","④")</f>
        <v>②</v>
      </c>
      <c r="D35" s="396" t="s">
        <v>223</v>
      </c>
      <c r="E35" s="407"/>
      <c r="F35" s="128" t="str">
        <f>入力用!D28</f>
        <v>１台以上</v>
      </c>
      <c r="G35" s="136">
        <v>1</v>
      </c>
      <c r="H35" s="425"/>
      <c r="I35" s="122"/>
    </row>
    <row r="36" spans="1:10" ht="20.100000000000001" customHeight="1" x14ac:dyDescent="0.2">
      <c r="A36" s="122"/>
      <c r="B36" s="398"/>
      <c r="C36" s="406"/>
      <c r="D36" s="418"/>
      <c r="E36" s="408"/>
      <c r="F36" s="131" t="str">
        <f>入力用!D29</f>
        <v>上記以外</v>
      </c>
      <c r="G36" s="223">
        <v>0</v>
      </c>
      <c r="H36" s="425"/>
      <c r="I36" s="122"/>
    </row>
    <row r="37" spans="1:10" ht="20.100000000000001" hidden="1" customHeight="1" x14ac:dyDescent="0.2">
      <c r="A37" s="122"/>
      <c r="B37" s="398"/>
      <c r="C37" s="404" t="str">
        <f>IF(入力用!D11="市内","③","⑤")</f>
        <v>③</v>
      </c>
      <c r="D37" s="396" t="str">
        <f>入力用!K27</f>
        <v>災害対策業務委託の受託</v>
      </c>
      <c r="E37" s="417"/>
      <c r="F37" s="128" t="s">
        <v>1</v>
      </c>
      <c r="G37" s="136">
        <v>1</v>
      </c>
      <c r="H37" s="425"/>
      <c r="I37" s="122"/>
      <c r="J37" s="121" t="s">
        <v>175</v>
      </c>
    </row>
    <row r="38" spans="1:10" ht="20.100000000000001" hidden="1" customHeight="1" x14ac:dyDescent="0.2">
      <c r="A38" s="122"/>
      <c r="B38" s="398"/>
      <c r="C38" s="406"/>
      <c r="D38" s="420"/>
      <c r="E38" s="421"/>
      <c r="F38" s="131" t="s">
        <v>53</v>
      </c>
      <c r="G38" s="223">
        <v>0</v>
      </c>
      <c r="H38" s="425"/>
      <c r="I38" s="122"/>
      <c r="J38" s="121" t="s">
        <v>175</v>
      </c>
    </row>
    <row r="39" spans="1:10" ht="20.100000000000001" customHeight="1" x14ac:dyDescent="0.2">
      <c r="A39" s="122"/>
      <c r="B39" s="398"/>
      <c r="C39" s="404" t="str">
        <f>IF(入力用!D11="市内","③","⑤")</f>
        <v>③</v>
      </c>
      <c r="D39" s="396" t="str">
        <f>入力用!K28</f>
        <v>被災建築物応急危険度判定士の雇用</v>
      </c>
      <c r="E39" s="417"/>
      <c r="F39" s="128" t="s">
        <v>214</v>
      </c>
      <c r="G39" s="136">
        <v>1</v>
      </c>
      <c r="H39" s="425"/>
      <c r="I39" s="122"/>
      <c r="J39" s="121" t="s">
        <v>176</v>
      </c>
    </row>
    <row r="40" spans="1:10" ht="20.100000000000001" customHeight="1" x14ac:dyDescent="0.2">
      <c r="A40" s="122"/>
      <c r="B40" s="398"/>
      <c r="C40" s="405"/>
      <c r="D40" s="418"/>
      <c r="E40" s="419"/>
      <c r="F40" s="130" t="s">
        <v>215</v>
      </c>
      <c r="G40" s="137">
        <v>0.5</v>
      </c>
      <c r="H40" s="425"/>
      <c r="I40" s="122"/>
      <c r="J40" s="121" t="s">
        <v>176</v>
      </c>
    </row>
    <row r="41" spans="1:10" ht="20.100000000000001" customHeight="1" x14ac:dyDescent="0.2">
      <c r="A41" s="122"/>
      <c r="B41" s="398"/>
      <c r="C41" s="406"/>
      <c r="D41" s="420"/>
      <c r="E41" s="421"/>
      <c r="F41" s="131" t="s">
        <v>53</v>
      </c>
      <c r="G41" s="223">
        <v>0</v>
      </c>
      <c r="H41" s="425"/>
      <c r="I41" s="122"/>
      <c r="J41" s="121" t="s">
        <v>176</v>
      </c>
    </row>
    <row r="42" spans="1:10" ht="20.100000000000001" hidden="1" customHeight="1" x14ac:dyDescent="0.2">
      <c r="A42" s="122"/>
      <c r="B42" s="398"/>
      <c r="C42" s="404" t="str">
        <f>IF(入力用!D11="市内","③","⑤")</f>
        <v>③</v>
      </c>
      <c r="D42" s="396" t="str">
        <f>入力用!K29</f>
        <v>前年度（令和3年度）の水道施設緊急修繕協定締結及び前年度（令和3年度）の活動実績</v>
      </c>
      <c r="E42" s="417"/>
      <c r="F42" s="128" t="s">
        <v>212</v>
      </c>
      <c r="G42" s="136">
        <v>1</v>
      </c>
      <c r="H42" s="422"/>
      <c r="I42" s="122"/>
      <c r="J42" s="121" t="s">
        <v>177</v>
      </c>
    </row>
    <row r="43" spans="1:10" ht="20.100000000000001" hidden="1" customHeight="1" x14ac:dyDescent="0.2">
      <c r="A43" s="122"/>
      <c r="B43" s="398"/>
      <c r="C43" s="405"/>
      <c r="D43" s="418"/>
      <c r="E43" s="419"/>
      <c r="F43" s="130" t="s">
        <v>118</v>
      </c>
      <c r="G43" s="137">
        <v>0.5</v>
      </c>
      <c r="H43" s="423"/>
      <c r="I43" s="122"/>
      <c r="J43" s="121" t="s">
        <v>177</v>
      </c>
    </row>
    <row r="44" spans="1:10" ht="20.100000000000001" hidden="1" customHeight="1" x14ac:dyDescent="0.2">
      <c r="A44" s="122"/>
      <c r="B44" s="398"/>
      <c r="C44" s="406"/>
      <c r="D44" s="420"/>
      <c r="E44" s="421"/>
      <c r="F44" s="131" t="s">
        <v>53</v>
      </c>
      <c r="G44" s="223">
        <v>0</v>
      </c>
      <c r="H44" s="424"/>
      <c r="I44" s="122"/>
      <c r="J44" s="121" t="s">
        <v>177</v>
      </c>
    </row>
    <row r="45" spans="1:10" ht="20.100000000000001" customHeight="1" x14ac:dyDescent="0.2">
      <c r="A45" s="122"/>
      <c r="B45" s="398"/>
      <c r="C45" s="404" t="str">
        <f>IF(入力用!D11="市内",IF(入力用!D26="-","③","④"),IF(入力用!D26="-","⑤","⑥"))</f>
        <v>④</v>
      </c>
      <c r="D45" s="396" t="str">
        <f>"安城市発注の同工種工事の"&amp;入力用!D21&amp;"における「安城市地域貢献業者」"</f>
        <v>安城市発注の同工種工事の前年度（令和3年度）における「安城市地域貢献業者」</v>
      </c>
      <c r="E45" s="574"/>
      <c r="F45" s="128" t="s">
        <v>233</v>
      </c>
      <c r="G45" s="136">
        <v>3</v>
      </c>
      <c r="H45" s="422"/>
      <c r="I45" s="122"/>
      <c r="J45" s="121"/>
    </row>
    <row r="46" spans="1:10" ht="20.100000000000001" customHeight="1" x14ac:dyDescent="0.2">
      <c r="A46" s="122"/>
      <c r="B46" s="398"/>
      <c r="C46" s="575"/>
      <c r="D46" s="576"/>
      <c r="E46" s="577"/>
      <c r="F46" s="130" t="s">
        <v>234</v>
      </c>
      <c r="G46" s="137">
        <v>2</v>
      </c>
      <c r="H46" s="474"/>
      <c r="I46" s="122"/>
      <c r="J46" s="121"/>
    </row>
    <row r="47" spans="1:10" ht="20.100000000000001" customHeight="1" x14ac:dyDescent="0.2">
      <c r="A47" s="122"/>
      <c r="B47" s="398"/>
      <c r="C47" s="575"/>
      <c r="D47" s="576"/>
      <c r="E47" s="577"/>
      <c r="F47" s="130" t="s">
        <v>235</v>
      </c>
      <c r="G47" s="137">
        <v>1</v>
      </c>
      <c r="H47" s="474"/>
      <c r="I47" s="122"/>
      <c r="J47" s="121"/>
    </row>
    <row r="48" spans="1:10" ht="20.100000000000001" customHeight="1" x14ac:dyDescent="0.2">
      <c r="A48" s="122"/>
      <c r="B48" s="398"/>
      <c r="C48" s="578"/>
      <c r="D48" s="579"/>
      <c r="E48" s="580"/>
      <c r="F48" s="131" t="s">
        <v>53</v>
      </c>
      <c r="G48" s="223">
        <v>0</v>
      </c>
      <c r="H48" s="475"/>
      <c r="I48" s="122"/>
      <c r="J48" s="121"/>
    </row>
    <row r="49" spans="1:10" ht="20.100000000000001" customHeight="1" x14ac:dyDescent="0.2">
      <c r="A49" s="122"/>
      <c r="B49" s="398"/>
      <c r="C49" s="404" t="str">
        <f>IF(入力用!D11="市内",IF(入力用!D26="-","④","⑤"),IF(入力用!D26="-","⑥","⑦"))</f>
        <v>⑤</v>
      </c>
      <c r="D49" s="396" t="s">
        <v>12</v>
      </c>
      <c r="E49" s="407"/>
      <c r="F49" s="128" t="s">
        <v>145</v>
      </c>
      <c r="G49" s="136">
        <v>1</v>
      </c>
      <c r="H49" s="425"/>
      <c r="I49" s="122"/>
    </row>
    <row r="50" spans="1:10" ht="20.100000000000001" customHeight="1" x14ac:dyDescent="0.2">
      <c r="A50" s="125" t="s">
        <v>54</v>
      </c>
      <c r="B50" s="398"/>
      <c r="C50" s="406"/>
      <c r="D50" s="420"/>
      <c r="E50" s="409"/>
      <c r="F50" s="131" t="s">
        <v>53</v>
      </c>
      <c r="G50" s="223">
        <v>0</v>
      </c>
      <c r="H50" s="425"/>
      <c r="I50" s="122"/>
    </row>
    <row r="51" spans="1:10" ht="20.100000000000001" customHeight="1" x14ac:dyDescent="0.2">
      <c r="A51" s="122"/>
      <c r="B51" s="398"/>
      <c r="C51" s="404" t="str">
        <f>IF(入力用!D11="市内",IF(入力用!D26="-","⑤","⑥"),IF(入力用!D26="-","⑦","⑧"))</f>
        <v>⑥</v>
      </c>
      <c r="D51" s="396" t="s">
        <v>50</v>
      </c>
      <c r="E51" s="417"/>
      <c r="F51" s="128" t="s">
        <v>216</v>
      </c>
      <c r="G51" s="136">
        <v>1</v>
      </c>
      <c r="H51" s="422"/>
      <c r="I51" s="122"/>
    </row>
    <row r="52" spans="1:10" ht="20.100000000000001" customHeight="1" x14ac:dyDescent="0.2">
      <c r="A52" s="122"/>
      <c r="B52" s="398"/>
      <c r="C52" s="405"/>
      <c r="D52" s="418"/>
      <c r="E52" s="419"/>
      <c r="F52" s="130" t="s">
        <v>119</v>
      </c>
      <c r="G52" s="137">
        <v>0.5</v>
      </c>
      <c r="H52" s="423"/>
      <c r="I52" s="122"/>
    </row>
    <row r="53" spans="1:10" ht="20.100000000000001" customHeight="1" x14ac:dyDescent="0.2">
      <c r="A53" s="122"/>
      <c r="B53" s="398"/>
      <c r="C53" s="406"/>
      <c r="D53" s="420"/>
      <c r="E53" s="421"/>
      <c r="F53" s="131" t="s">
        <v>53</v>
      </c>
      <c r="G53" s="223">
        <v>0</v>
      </c>
      <c r="H53" s="424"/>
      <c r="I53" s="122"/>
    </row>
    <row r="54" spans="1:10" ht="20.100000000000001" customHeight="1" x14ac:dyDescent="0.2">
      <c r="A54" s="122"/>
      <c r="B54" s="398"/>
      <c r="C54" s="404" t="str">
        <f>IF(入力用!D11="市内",IF(入力用!D26="-","⑥","⑦"),IF(入力用!D26="-","⑧","⑨"))</f>
        <v>⑦</v>
      </c>
      <c r="D54" s="396" t="s">
        <v>217</v>
      </c>
      <c r="E54" s="407"/>
      <c r="F54" s="128" t="s">
        <v>224</v>
      </c>
      <c r="G54" s="136">
        <v>1</v>
      </c>
      <c r="H54" s="425"/>
      <c r="I54" s="122"/>
    </row>
    <row r="55" spans="1:10" ht="20.100000000000001" customHeight="1" x14ac:dyDescent="0.2">
      <c r="A55" s="122"/>
      <c r="B55" s="398"/>
      <c r="C55" s="406"/>
      <c r="D55" s="418"/>
      <c r="E55" s="408"/>
      <c r="F55" s="131" t="s">
        <v>197</v>
      </c>
      <c r="G55" s="223">
        <v>0</v>
      </c>
      <c r="H55" s="425"/>
      <c r="I55" s="122"/>
    </row>
    <row r="56" spans="1:10" ht="20.100000000000001" customHeight="1" x14ac:dyDescent="0.2">
      <c r="A56" s="122"/>
      <c r="B56" s="398"/>
      <c r="C56" s="572" t="str">
        <f>IF(入力用!D11="市内",IF(入力用!D26="-","⑦","⑧"),IF(入力用!D26="-","⑨","⑩"))</f>
        <v>⑧</v>
      </c>
      <c r="D56" s="426" t="s">
        <v>218</v>
      </c>
      <c r="E56" s="427"/>
      <c r="F56" s="128" t="s">
        <v>5</v>
      </c>
      <c r="G56" s="136">
        <v>0</v>
      </c>
      <c r="H56" s="425"/>
      <c r="I56" s="122"/>
    </row>
    <row r="57" spans="1:10" ht="20.100000000000001" customHeight="1" thickBot="1" x14ac:dyDescent="0.25">
      <c r="A57" s="122"/>
      <c r="B57" s="398"/>
      <c r="C57" s="573"/>
      <c r="D57" s="428"/>
      <c r="E57" s="429"/>
      <c r="F57" s="131" t="s">
        <v>1</v>
      </c>
      <c r="G57" s="223">
        <v>-1</v>
      </c>
      <c r="H57" s="422"/>
      <c r="I57" s="122"/>
    </row>
    <row r="58" spans="1:10" ht="21.75" customHeight="1" thickTop="1" thickBot="1" x14ac:dyDescent="0.25">
      <c r="A58" s="122"/>
      <c r="B58" s="399"/>
      <c r="C58" s="389" t="s">
        <v>282</v>
      </c>
      <c r="D58" s="390"/>
      <c r="E58" s="390"/>
      <c r="F58" s="390"/>
      <c r="G58" s="391"/>
      <c r="H58" s="9" t="str">
        <f>IF(OR(H32="",H35="",H49="",H51="",H54="",H56=""),"-",SUM(H28:H57))</f>
        <v>-</v>
      </c>
      <c r="I58" s="122"/>
      <c r="J58" s="225" t="s">
        <v>236</v>
      </c>
    </row>
    <row r="59" spans="1:10" ht="30" hidden="1" customHeight="1" thickTop="1" x14ac:dyDescent="0.2">
      <c r="A59" s="125" t="s">
        <v>54</v>
      </c>
      <c r="B59" s="392" t="s">
        <v>225</v>
      </c>
      <c r="C59" s="404" t="s">
        <v>226</v>
      </c>
      <c r="D59" s="407" t="s">
        <v>228</v>
      </c>
      <c r="E59" s="407"/>
      <c r="F59" s="128" t="s">
        <v>237</v>
      </c>
      <c r="G59" s="129">
        <v>10</v>
      </c>
      <c r="H59" s="416"/>
      <c r="I59" s="122"/>
      <c r="J59" s="120"/>
    </row>
    <row r="60" spans="1:10" ht="30" hidden="1" customHeight="1" x14ac:dyDescent="0.2">
      <c r="A60" s="125" t="s">
        <v>54</v>
      </c>
      <c r="B60" s="393"/>
      <c r="C60" s="405"/>
      <c r="D60" s="408"/>
      <c r="E60" s="408"/>
      <c r="F60" s="130" t="s">
        <v>238</v>
      </c>
      <c r="G60" s="137">
        <v>5</v>
      </c>
      <c r="H60" s="416"/>
      <c r="I60" s="122"/>
      <c r="J60" s="120"/>
    </row>
    <row r="61" spans="1:10" ht="20.100000000000001" hidden="1" customHeight="1" x14ac:dyDescent="0.2">
      <c r="A61" s="125" t="s">
        <v>54</v>
      </c>
      <c r="B61" s="393"/>
      <c r="C61" s="406"/>
      <c r="D61" s="409"/>
      <c r="E61" s="409"/>
      <c r="F61" s="131" t="s">
        <v>53</v>
      </c>
      <c r="G61" s="223">
        <v>0</v>
      </c>
      <c r="H61" s="416"/>
      <c r="I61" s="122"/>
      <c r="J61" s="120"/>
    </row>
    <row r="62" spans="1:10" ht="30" hidden="1" customHeight="1" x14ac:dyDescent="0.2">
      <c r="A62" s="125" t="s">
        <v>54</v>
      </c>
      <c r="B62" s="393"/>
      <c r="C62" s="404" t="s">
        <v>227</v>
      </c>
      <c r="D62" s="407" t="s">
        <v>229</v>
      </c>
      <c r="E62" s="407"/>
      <c r="F62" s="128" t="s">
        <v>239</v>
      </c>
      <c r="G62" s="129">
        <v>10</v>
      </c>
      <c r="H62" s="416"/>
      <c r="I62" s="122"/>
      <c r="J62" s="120"/>
    </row>
    <row r="63" spans="1:10" ht="30" hidden="1" customHeight="1" x14ac:dyDescent="0.2">
      <c r="A63" s="125" t="s">
        <v>54</v>
      </c>
      <c r="B63" s="393"/>
      <c r="C63" s="405"/>
      <c r="D63" s="408"/>
      <c r="E63" s="408"/>
      <c r="F63" s="130" t="s">
        <v>240</v>
      </c>
      <c r="G63" s="137">
        <v>5</v>
      </c>
      <c r="H63" s="416"/>
      <c r="I63" s="122"/>
      <c r="J63" s="120"/>
    </row>
    <row r="64" spans="1:10" ht="20.100000000000001" hidden="1" customHeight="1" thickBot="1" x14ac:dyDescent="0.25">
      <c r="A64" s="125" t="s">
        <v>54</v>
      </c>
      <c r="B64" s="393"/>
      <c r="C64" s="406"/>
      <c r="D64" s="409"/>
      <c r="E64" s="409"/>
      <c r="F64" s="131" t="s">
        <v>53</v>
      </c>
      <c r="G64" s="223">
        <v>0</v>
      </c>
      <c r="H64" s="416"/>
      <c r="I64" s="122"/>
      <c r="J64" s="120"/>
    </row>
    <row r="65" spans="1:10" ht="21.75" hidden="1" customHeight="1" thickTop="1" thickBot="1" x14ac:dyDescent="0.25">
      <c r="A65" s="122"/>
      <c r="B65" s="394"/>
      <c r="C65" s="389" t="str">
        <f>"加算点小計(満点20）"</f>
        <v>加算点小計(満点20）</v>
      </c>
      <c r="D65" s="390"/>
      <c r="E65" s="390"/>
      <c r="F65" s="390"/>
      <c r="G65" s="391"/>
      <c r="H65" s="9" t="str">
        <f>IF(OR(H59="",H62=""),"-",SUM(H59:H64))</f>
        <v>-</v>
      </c>
      <c r="I65" s="122"/>
    </row>
    <row r="66" spans="1:10" ht="21.75" customHeight="1" thickTop="1" thickBot="1" x14ac:dyDescent="0.25">
      <c r="A66" s="122"/>
      <c r="B66" s="470" t="s">
        <v>283</v>
      </c>
      <c r="C66" s="471"/>
      <c r="D66" s="471"/>
      <c r="E66" s="471"/>
      <c r="F66" s="471"/>
      <c r="G66" s="472"/>
      <c r="H66" s="227" t="str">
        <f>IF(OR(H27="-",H58="-"),"-　　",H27+H58)</f>
        <v>-　　</v>
      </c>
      <c r="I66" s="122"/>
      <c r="J66" s="225" t="s">
        <v>275</v>
      </c>
    </row>
    <row r="67" spans="1:10" s="2" customFormat="1" ht="24.9" hidden="1" customHeight="1" x14ac:dyDescent="0.2">
      <c r="A67" s="4"/>
      <c r="B67" s="118"/>
      <c r="C67" s="119" t="s">
        <v>260</v>
      </c>
    </row>
    <row r="68" spans="1:10" s="2" customFormat="1" ht="24.9" hidden="1" customHeight="1" x14ac:dyDescent="0.2">
      <c r="A68" s="4"/>
      <c r="B68" s="118"/>
      <c r="C68" s="119" t="s">
        <v>261</v>
      </c>
    </row>
  </sheetData>
  <sheetProtection algorithmName="SHA-512" hashValue="Y2jDiCEpjSj6UVPZbhwZ1zsNYJ3xfk2uNnLZ6fpZ5mYAYlukAVCm8un98OEFH9m23nAjFl2LIm+Ne52+oQrlhA==" saltValue="Kh9hQbWRkk+MeYbkBf+JBA==" spinCount="100000" sheet="1" objects="1" scenarios="1"/>
  <mergeCells count="76">
    <mergeCell ref="H24:H26"/>
    <mergeCell ref="H32:H34"/>
    <mergeCell ref="C27:G27"/>
    <mergeCell ref="H49:H50"/>
    <mergeCell ref="H28:H29"/>
    <mergeCell ref="C30:C31"/>
    <mergeCell ref="D30:E31"/>
    <mergeCell ref="H30:H31"/>
    <mergeCell ref="C32:C34"/>
    <mergeCell ref="D32:E34"/>
    <mergeCell ref="C49:C50"/>
    <mergeCell ref="B66:G66"/>
    <mergeCell ref="C35:C36"/>
    <mergeCell ref="D35:E36"/>
    <mergeCell ref="H35:H36"/>
    <mergeCell ref="C58:G58"/>
    <mergeCell ref="D49:E50"/>
    <mergeCell ref="C42:C44"/>
    <mergeCell ref="D42:E44"/>
    <mergeCell ref="H42:H44"/>
    <mergeCell ref="C39:C41"/>
    <mergeCell ref="D39:E41"/>
    <mergeCell ref="H37:H38"/>
    <mergeCell ref="H39:H41"/>
    <mergeCell ref="H62:H64"/>
    <mergeCell ref="H45:H48"/>
    <mergeCell ref="C59:C61"/>
    <mergeCell ref="B1:H1"/>
    <mergeCell ref="B2:D2"/>
    <mergeCell ref="E2:H2"/>
    <mergeCell ref="B3:D3"/>
    <mergeCell ref="G4:H4"/>
    <mergeCell ref="B4:D4"/>
    <mergeCell ref="B5:H5"/>
    <mergeCell ref="B6:H6"/>
    <mergeCell ref="B8:E8"/>
    <mergeCell ref="D9:E10"/>
    <mergeCell ref="H9:H10"/>
    <mergeCell ref="C11:C12"/>
    <mergeCell ref="B9:B27"/>
    <mergeCell ref="C13:C18"/>
    <mergeCell ref="D13:E18"/>
    <mergeCell ref="H13:H18"/>
    <mergeCell ref="C9:C10"/>
    <mergeCell ref="D11:E12"/>
    <mergeCell ref="H11:H12"/>
    <mergeCell ref="C22:C23"/>
    <mergeCell ref="D22:E23"/>
    <mergeCell ref="H22:H23"/>
    <mergeCell ref="C24:C26"/>
    <mergeCell ref="D24:E26"/>
    <mergeCell ref="C19:C21"/>
    <mergeCell ref="D19:E21"/>
    <mergeCell ref="H19:H21"/>
    <mergeCell ref="H59:H61"/>
    <mergeCell ref="C51:C53"/>
    <mergeCell ref="D51:E53"/>
    <mergeCell ref="H51:H53"/>
    <mergeCell ref="C54:C55"/>
    <mergeCell ref="D54:E55"/>
    <mergeCell ref="H54:H55"/>
    <mergeCell ref="C56:C57"/>
    <mergeCell ref="D56:E57"/>
    <mergeCell ref="H56:H57"/>
    <mergeCell ref="C65:G65"/>
    <mergeCell ref="B59:B65"/>
    <mergeCell ref="C45:C48"/>
    <mergeCell ref="D45:E48"/>
    <mergeCell ref="B28:B58"/>
    <mergeCell ref="C37:C38"/>
    <mergeCell ref="D37:E38"/>
    <mergeCell ref="C62:C64"/>
    <mergeCell ref="D62:E64"/>
    <mergeCell ref="C28:C29"/>
    <mergeCell ref="D28:E29"/>
    <mergeCell ref="D59:E61"/>
  </mergeCells>
  <phoneticPr fontId="2"/>
  <dataValidations count="20">
    <dataValidation type="list" allowBlank="1" showInputMessage="1" showErrorMessage="1" sqref="H28:H29">
      <formula1>$G$28:$G$29</formula1>
    </dataValidation>
    <dataValidation type="list" allowBlank="1" showInputMessage="1" showErrorMessage="1" sqref="H54:H55">
      <formula1>$G$54:$G$55</formula1>
    </dataValidation>
    <dataValidation type="list" allowBlank="1" showInputMessage="1" showErrorMessage="1" sqref="H19:H21">
      <formula1>$G$19:$G$21</formula1>
    </dataValidation>
    <dataValidation type="list" allowBlank="1" showInputMessage="1" showErrorMessage="1" sqref="H56:H57">
      <formula1>$G$56:$G$57</formula1>
    </dataValidation>
    <dataValidation type="list" allowBlank="1" showInputMessage="1" showErrorMessage="1" sqref="H35:H36">
      <formula1>$G$35:$G$36</formula1>
    </dataValidation>
    <dataValidation type="list" allowBlank="1" showInputMessage="1" showErrorMessage="1" sqref="H32:H34">
      <formula1>$G$32:$G$34</formula1>
    </dataValidation>
    <dataValidation type="list" allowBlank="1" showInputMessage="1" showErrorMessage="1" sqref="H49:H50">
      <formula1>$G$49:$G$50</formula1>
    </dataValidation>
    <dataValidation type="list" allowBlank="1" showInputMessage="1" showErrorMessage="1" sqref="H51:H53">
      <formula1>$G$51:$G$53</formula1>
    </dataValidation>
    <dataValidation type="list" allowBlank="1" showInputMessage="1" showErrorMessage="1" sqref="H22:H23">
      <formula1>$G$22:$G$23</formula1>
    </dataValidation>
    <dataValidation type="list" allowBlank="1" showInputMessage="1" showErrorMessage="1" sqref="H24:H26">
      <formula1>$G$24:$G$26</formula1>
    </dataValidation>
    <dataValidation type="list" allowBlank="1" showInputMessage="1" showErrorMessage="1" sqref="H30:H31">
      <formula1>$G$30:$G$31</formula1>
    </dataValidation>
    <dataValidation type="list" allowBlank="1" showInputMessage="1" showErrorMessage="1" sqref="H42:H44">
      <formula1>$G$42:$G$44</formula1>
    </dataValidation>
    <dataValidation type="list" allowBlank="1" showInputMessage="1" showErrorMessage="1" sqref="H9:H10">
      <formula1>$G$9:$G$10</formula1>
    </dataValidation>
    <dataValidation type="list" allowBlank="1" showInputMessage="1" showErrorMessage="1" sqref="H39:H41">
      <formula1>$G$39:$G$41</formula1>
    </dataValidation>
    <dataValidation type="list" allowBlank="1" showInputMessage="1" showErrorMessage="1" sqref="H37:H38">
      <formula1>$G$37:$G$38</formula1>
    </dataValidation>
    <dataValidation type="list" allowBlank="1" showInputMessage="1" showErrorMessage="1" sqref="H13:H18">
      <formula1>$G$13:$G$18</formula1>
    </dataValidation>
    <dataValidation type="list" allowBlank="1" showInputMessage="1" showErrorMessage="1" sqref="H11:H12">
      <formula1>$P$11:$P$16</formula1>
    </dataValidation>
    <dataValidation type="list" allowBlank="1" showInputMessage="1" showErrorMessage="1" sqref="H45:H48">
      <formula1>$G$45:$G$48</formula1>
    </dataValidation>
    <dataValidation type="list" allowBlank="1" showInputMessage="1" showErrorMessage="1" sqref="H59:H61">
      <formula1>$G$59:$G$61</formula1>
    </dataValidation>
    <dataValidation type="list" allowBlank="1" showInputMessage="1" showErrorMessage="1" sqref="H62:H64">
      <formula1>$G$62:$G$64</formula1>
    </dataValidation>
  </dataValidations>
  <printOptions horizontalCentered="1"/>
  <pageMargins left="0.39370078740157483" right="0.19685039370078741" top="0.78740157480314965" bottom="0.19685039370078741" header="0" footer="0"/>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M63"/>
  <sheetViews>
    <sheetView view="pageBreakPreview" zoomScale="85" zoomScaleNormal="65" zoomScaleSheetLayoutView="85" workbookViewId="0">
      <selection activeCell="D52" sqref="D52:E54"/>
    </sheetView>
  </sheetViews>
  <sheetFormatPr defaultColWidth="9" defaultRowHeight="13.2" x14ac:dyDescent="0.2"/>
  <cols>
    <col min="1" max="1" width="1.6640625" style="1" customWidth="1"/>
    <col min="2" max="2" width="4.33203125" style="2" customWidth="1"/>
    <col min="3" max="3" width="3.33203125" style="3" customWidth="1"/>
    <col min="4" max="4" width="15.44140625" style="1" bestFit="1" customWidth="1"/>
    <col min="5" max="5" width="71.6640625" style="1" customWidth="1"/>
    <col min="6" max="6" width="25" style="1" customWidth="1"/>
    <col min="7" max="7" width="8.33203125" style="3" customWidth="1"/>
    <col min="8" max="9" width="6.109375" style="3" customWidth="1"/>
    <col min="10" max="10" width="14.109375" style="3" customWidth="1"/>
    <col min="11" max="11" width="13.33203125" style="3" customWidth="1"/>
    <col min="12" max="12" width="3.6640625" style="1" customWidth="1"/>
    <col min="13" max="13" width="0" style="1" hidden="1" customWidth="1"/>
    <col min="14" max="16384" width="9" style="1"/>
  </cols>
  <sheetData>
    <row r="1" spans="1:13" ht="26.25" customHeight="1" thickBot="1" x14ac:dyDescent="0.25">
      <c r="A1" s="20"/>
      <c r="B1" s="519" t="s">
        <v>14</v>
      </c>
      <c r="C1" s="519"/>
      <c r="D1" s="519"/>
      <c r="E1" s="519"/>
      <c r="F1" s="519"/>
      <c r="G1" s="519"/>
      <c r="H1" s="519"/>
      <c r="I1" s="519"/>
      <c r="J1" s="519"/>
      <c r="K1" s="519"/>
      <c r="L1" s="20"/>
      <c r="M1" s="214" t="s">
        <v>188</v>
      </c>
    </row>
    <row r="2" spans="1:13" ht="21" customHeight="1" x14ac:dyDescent="0.2">
      <c r="A2" s="20"/>
      <c r="B2" s="520" t="s">
        <v>7</v>
      </c>
      <c r="C2" s="521"/>
      <c r="D2" s="522"/>
      <c r="E2" s="523" t="str">
        <f>加算点申告表!E2</f>
        <v>桜井小学校教室転用改修工事</v>
      </c>
      <c r="F2" s="524"/>
      <c r="G2" s="524"/>
      <c r="H2" s="524"/>
      <c r="I2" s="524"/>
      <c r="J2" s="524"/>
      <c r="K2" s="525"/>
      <c r="L2" s="20"/>
    </row>
    <row r="3" spans="1:13" ht="21" customHeight="1" x14ac:dyDescent="0.2">
      <c r="A3" s="20"/>
      <c r="B3" s="526" t="s">
        <v>45</v>
      </c>
      <c r="C3" s="527"/>
      <c r="D3" s="528"/>
      <c r="E3" s="210">
        <f>加算点申告表!E3</f>
        <v>2022108153</v>
      </c>
      <c r="F3" s="207"/>
      <c r="G3" s="208"/>
      <c r="H3" s="208"/>
      <c r="I3" s="208"/>
      <c r="J3" s="208"/>
      <c r="K3" s="209"/>
      <c r="L3" s="20"/>
      <c r="M3" s="217" t="s">
        <v>193</v>
      </c>
    </row>
    <row r="4" spans="1:13" ht="21" customHeight="1" thickBot="1" x14ac:dyDescent="0.25">
      <c r="A4" s="20"/>
      <c r="B4" s="535" t="s">
        <v>8</v>
      </c>
      <c r="C4" s="536"/>
      <c r="D4" s="537"/>
      <c r="E4" s="211" t="str">
        <f>加算点申告表!E4</f>
        <v>○○会社△△　××営業所</v>
      </c>
      <c r="F4" s="213" t="s">
        <v>9</v>
      </c>
      <c r="G4" s="529" t="str">
        <f>加算点申告表!G4</f>
        <v>▲▲▲▲-●●-▼▼▼▼</v>
      </c>
      <c r="H4" s="530"/>
      <c r="I4" s="530"/>
      <c r="J4" s="530"/>
      <c r="K4" s="531"/>
      <c r="L4" s="20"/>
      <c r="M4" s="217" t="s">
        <v>185</v>
      </c>
    </row>
    <row r="5" spans="1:13" ht="26.25" customHeight="1" x14ac:dyDescent="0.2">
      <c r="A5" s="20"/>
      <c r="B5" s="21" t="s">
        <v>37</v>
      </c>
      <c r="C5" s="22"/>
      <c r="D5" s="20"/>
      <c r="E5" s="23"/>
      <c r="F5" s="24"/>
      <c r="G5" s="24"/>
      <c r="H5" s="24"/>
      <c r="I5" s="24"/>
      <c r="J5" s="24"/>
      <c r="K5" s="24"/>
      <c r="L5" s="20"/>
      <c r="M5" s="217" t="s">
        <v>186</v>
      </c>
    </row>
    <row r="6" spans="1:13" ht="2.1" customHeight="1" thickBot="1" x14ac:dyDescent="0.25">
      <c r="A6" s="20"/>
      <c r="B6" s="25"/>
      <c r="C6" s="25"/>
      <c r="D6" s="25"/>
      <c r="E6" s="25"/>
      <c r="F6" s="25"/>
      <c r="G6" s="25"/>
      <c r="H6" s="26"/>
      <c r="I6" s="26"/>
      <c r="J6" s="26"/>
      <c r="K6" s="26"/>
      <c r="L6" s="20"/>
      <c r="M6" s="13"/>
    </row>
    <row r="7" spans="1:13" ht="30" customHeight="1" x14ac:dyDescent="0.2">
      <c r="A7" s="20"/>
      <c r="B7" s="538" t="s">
        <v>0</v>
      </c>
      <c r="C7" s="539"/>
      <c r="D7" s="539"/>
      <c r="E7" s="540"/>
      <c r="F7" s="532" t="s">
        <v>18</v>
      </c>
      <c r="G7" s="533"/>
      <c r="H7" s="533"/>
      <c r="I7" s="533"/>
      <c r="J7" s="534"/>
      <c r="K7" s="212" t="s">
        <v>19</v>
      </c>
      <c r="L7" s="20"/>
      <c r="M7" s="217" t="s">
        <v>187</v>
      </c>
    </row>
    <row r="8" spans="1:13" ht="25.5" customHeight="1" x14ac:dyDescent="0.2">
      <c r="B8" s="541" t="s">
        <v>262</v>
      </c>
      <c r="C8" s="404" t="str">
        <f>加算点申告表!C9</f>
        <v>①</v>
      </c>
      <c r="D8" s="396" t="str">
        <f>加算点申告表!D9</f>
        <v>安城市発注の同工種工事の前年度（令和3年度）における「安城市優良施工業者」</v>
      </c>
      <c r="E8" s="407"/>
      <c r="F8" s="479" t="s">
        <v>15</v>
      </c>
      <c r="G8" s="480"/>
      <c r="H8" s="480"/>
      <c r="I8" s="480"/>
      <c r="J8" s="481"/>
      <c r="K8" s="17"/>
    </row>
    <row r="9" spans="1:13" s="13" customFormat="1" ht="25.5" customHeight="1" x14ac:dyDescent="0.2">
      <c r="B9" s="541"/>
      <c r="C9" s="405"/>
      <c r="D9" s="418"/>
      <c r="E9" s="408"/>
      <c r="F9" s="505" t="s">
        <v>36</v>
      </c>
      <c r="G9" s="506"/>
      <c r="H9" s="506"/>
      <c r="I9" s="506"/>
      <c r="J9" s="507"/>
      <c r="K9" s="18"/>
    </row>
    <row r="10" spans="1:13" ht="25.5" customHeight="1" x14ac:dyDescent="0.2">
      <c r="B10" s="541"/>
      <c r="C10" s="406"/>
      <c r="D10" s="420"/>
      <c r="E10" s="409"/>
      <c r="F10" s="545" t="s">
        <v>222</v>
      </c>
      <c r="G10" s="546"/>
      <c r="H10" s="546"/>
      <c r="I10" s="546"/>
      <c r="J10" s="547"/>
      <c r="K10" s="58"/>
    </row>
    <row r="11" spans="1:13" ht="25.5" customHeight="1" x14ac:dyDescent="0.2">
      <c r="B11" s="541"/>
      <c r="C11" s="404" t="str">
        <f>加算点申告表!C11</f>
        <v>②</v>
      </c>
      <c r="D11" s="396" t="str">
        <f>加算点申告表!D11</f>
        <v>安城市発注の同工種工事の前年度から過去3年間（令和元年度から令和3年度まで）の評定点が60点未満の評価実績</v>
      </c>
      <c r="E11" s="407"/>
      <c r="F11" s="514" t="s">
        <v>15</v>
      </c>
      <c r="G11" s="490"/>
      <c r="H11" s="490"/>
      <c r="I11" s="490"/>
      <c r="J11" s="515"/>
      <c r="K11" s="57"/>
    </row>
    <row r="12" spans="1:13" ht="25.5" customHeight="1" x14ac:dyDescent="0.2">
      <c r="B12" s="541"/>
      <c r="C12" s="406"/>
      <c r="D12" s="420"/>
      <c r="E12" s="409"/>
      <c r="F12" s="496" t="s">
        <v>222</v>
      </c>
      <c r="G12" s="497"/>
      <c r="H12" s="497"/>
      <c r="I12" s="497"/>
      <c r="J12" s="498"/>
      <c r="K12" s="16"/>
    </row>
    <row r="13" spans="1:13" s="13" customFormat="1" ht="25.5" hidden="1" customHeight="1" x14ac:dyDescent="0.2">
      <c r="B13" s="541"/>
      <c r="C13" s="238" t="str">
        <f>加算点申告表!C13</f>
        <v>③</v>
      </c>
      <c r="D13" s="400" t="str">
        <f>加算点申告表!D13</f>
        <v>過去2年間（令和2年度から令和3年度まで）に完全週休２日制工事への取組</v>
      </c>
      <c r="E13" s="559"/>
      <c r="F13" s="511" t="s">
        <v>15</v>
      </c>
      <c r="G13" s="512"/>
      <c r="H13" s="512"/>
      <c r="I13" s="512"/>
      <c r="J13" s="513"/>
      <c r="K13" s="57"/>
      <c r="M13" s="121" t="s">
        <v>266</v>
      </c>
    </row>
    <row r="14" spans="1:13" ht="25.5" customHeight="1" x14ac:dyDescent="0.2">
      <c r="B14" s="541"/>
      <c r="C14" s="499" t="str">
        <f>加算点申告表!C19</f>
        <v>③</v>
      </c>
      <c r="D14" s="396" t="str">
        <f>加算点申告表!D19</f>
        <v>就労環境整備の取組</v>
      </c>
      <c r="E14" s="417"/>
      <c r="F14" s="479" t="s">
        <v>15</v>
      </c>
      <c r="G14" s="480"/>
      <c r="H14" s="480"/>
      <c r="I14" s="480"/>
      <c r="J14" s="481"/>
      <c r="K14" s="17"/>
    </row>
    <row r="15" spans="1:13" ht="25.5" customHeight="1" x14ac:dyDescent="0.2">
      <c r="B15" s="541"/>
      <c r="C15" s="485"/>
      <c r="D15" s="418"/>
      <c r="E15" s="419"/>
      <c r="F15" s="505" t="s">
        <v>36</v>
      </c>
      <c r="G15" s="506"/>
      <c r="H15" s="506"/>
      <c r="I15" s="506"/>
      <c r="J15" s="507"/>
      <c r="K15" s="58"/>
    </row>
    <row r="16" spans="1:13" ht="25.5" customHeight="1" x14ac:dyDescent="0.2">
      <c r="B16" s="541"/>
      <c r="C16" s="494"/>
      <c r="D16" s="420"/>
      <c r="E16" s="421"/>
      <c r="F16" s="496" t="s">
        <v>16</v>
      </c>
      <c r="G16" s="497"/>
      <c r="H16" s="497"/>
      <c r="I16" s="497"/>
      <c r="J16" s="498"/>
      <c r="K16" s="19"/>
    </row>
    <row r="17" spans="2:13" ht="25.5" customHeight="1" x14ac:dyDescent="0.2">
      <c r="B17" s="541"/>
      <c r="C17" s="404" t="str">
        <f>加算点申告表!C22</f>
        <v>④</v>
      </c>
      <c r="D17" s="440" t="str">
        <f>加算点申告表!D22</f>
        <v>若年者雇用</v>
      </c>
      <c r="E17" s="441"/>
      <c r="F17" s="479" t="s">
        <v>15</v>
      </c>
      <c r="G17" s="480"/>
      <c r="H17" s="480"/>
      <c r="I17" s="480"/>
      <c r="J17" s="481"/>
      <c r="K17" s="17"/>
    </row>
    <row r="18" spans="2:13" ht="25.5" customHeight="1" x14ac:dyDescent="0.2">
      <c r="B18" s="541"/>
      <c r="C18" s="405"/>
      <c r="D18" s="444"/>
      <c r="E18" s="445"/>
      <c r="F18" s="505" t="s">
        <v>36</v>
      </c>
      <c r="G18" s="543"/>
      <c r="H18" s="543"/>
      <c r="I18" s="543"/>
      <c r="J18" s="544"/>
      <c r="K18" s="16"/>
    </row>
    <row r="19" spans="2:13" ht="25.5" customHeight="1" x14ac:dyDescent="0.2">
      <c r="B19" s="541"/>
      <c r="C19" s="406"/>
      <c r="D19" s="442"/>
      <c r="E19" s="443"/>
      <c r="F19" s="496" t="s">
        <v>16</v>
      </c>
      <c r="G19" s="497"/>
      <c r="H19" s="497"/>
      <c r="I19" s="497"/>
      <c r="J19" s="498"/>
      <c r="K19" s="16"/>
    </row>
    <row r="20" spans="2:13" ht="25.5" customHeight="1" x14ac:dyDescent="0.2">
      <c r="B20" s="541"/>
      <c r="C20" s="404" t="str">
        <f>加算点申告表!C24</f>
        <v>⑤</v>
      </c>
      <c r="D20" s="440" t="str">
        <f>加算点申告表!D24</f>
        <v>若手技術者の育成</v>
      </c>
      <c r="E20" s="441"/>
      <c r="F20" s="479" t="s">
        <v>15</v>
      </c>
      <c r="G20" s="480"/>
      <c r="H20" s="480"/>
      <c r="I20" s="480"/>
      <c r="J20" s="481"/>
      <c r="K20" s="17"/>
    </row>
    <row r="21" spans="2:13" ht="25.5" customHeight="1" x14ac:dyDescent="0.2">
      <c r="B21" s="541"/>
      <c r="C21" s="405"/>
      <c r="D21" s="444"/>
      <c r="E21" s="445"/>
      <c r="F21" s="505" t="s">
        <v>36</v>
      </c>
      <c r="G21" s="543"/>
      <c r="H21" s="543"/>
      <c r="I21" s="543"/>
      <c r="J21" s="544"/>
      <c r="K21" s="16"/>
    </row>
    <row r="22" spans="2:13" ht="25.5" customHeight="1" x14ac:dyDescent="0.2">
      <c r="B22" s="542"/>
      <c r="C22" s="406"/>
      <c r="D22" s="442"/>
      <c r="E22" s="443"/>
      <c r="F22" s="496" t="s">
        <v>16</v>
      </c>
      <c r="G22" s="497"/>
      <c r="H22" s="497"/>
      <c r="I22" s="497"/>
      <c r="J22" s="498"/>
      <c r="K22" s="16"/>
    </row>
    <row r="23" spans="2:13" ht="25.5" hidden="1" customHeight="1" x14ac:dyDescent="0.2">
      <c r="B23" s="397" t="s">
        <v>231</v>
      </c>
      <c r="C23" s="404" t="str">
        <f>加算点申告表!C28</f>
        <v>①</v>
      </c>
      <c r="D23" s="400" t="str">
        <f>加算点申告表!D28</f>
        <v>本支店の所在</v>
      </c>
      <c r="E23" s="401"/>
      <c r="F23" s="550" t="s">
        <v>15</v>
      </c>
      <c r="G23" s="551"/>
      <c r="H23" s="551"/>
      <c r="I23" s="551"/>
      <c r="J23" s="552"/>
      <c r="K23" s="17"/>
      <c r="L23" s="11"/>
      <c r="M23" s="121" t="s">
        <v>183</v>
      </c>
    </row>
    <row r="24" spans="2:13" ht="25.5" hidden="1" customHeight="1" x14ac:dyDescent="0.2">
      <c r="B24" s="562"/>
      <c r="C24" s="406"/>
      <c r="D24" s="402"/>
      <c r="E24" s="403"/>
      <c r="F24" s="553" t="s">
        <v>36</v>
      </c>
      <c r="G24" s="554"/>
      <c r="H24" s="554"/>
      <c r="I24" s="554"/>
      <c r="J24" s="555"/>
      <c r="K24" s="58"/>
      <c r="M24" s="121" t="s">
        <v>183</v>
      </c>
    </row>
    <row r="25" spans="2:13" ht="25.5" hidden="1" customHeight="1" x14ac:dyDescent="0.2">
      <c r="B25" s="562"/>
      <c r="C25" s="405" t="str">
        <f>加算点申告表!C30</f>
        <v>②</v>
      </c>
      <c r="D25" s="400" t="str">
        <f>加算点申告表!D30</f>
        <v>同工種工事の市内施工実績</v>
      </c>
      <c r="E25" s="401"/>
      <c r="F25" s="508" t="s">
        <v>15</v>
      </c>
      <c r="G25" s="509"/>
      <c r="H25" s="509"/>
      <c r="I25" s="509"/>
      <c r="J25" s="510"/>
      <c r="K25" s="57"/>
      <c r="M25" s="121" t="s">
        <v>183</v>
      </c>
    </row>
    <row r="26" spans="2:13" ht="25.5" hidden="1" customHeight="1" x14ac:dyDescent="0.2">
      <c r="B26" s="562"/>
      <c r="C26" s="405"/>
      <c r="D26" s="436"/>
      <c r="E26" s="473"/>
      <c r="F26" s="502" t="s">
        <v>17</v>
      </c>
      <c r="G26" s="503"/>
      <c r="H26" s="503"/>
      <c r="I26" s="503"/>
      <c r="J26" s="504"/>
      <c r="K26" s="18"/>
      <c r="M26" s="121" t="s">
        <v>183</v>
      </c>
    </row>
    <row r="27" spans="2:13" ht="25.5" hidden="1" customHeight="1" x14ac:dyDescent="0.2">
      <c r="B27" s="562"/>
      <c r="C27" s="406"/>
      <c r="D27" s="402"/>
      <c r="E27" s="403"/>
      <c r="F27" s="556" t="s">
        <v>16</v>
      </c>
      <c r="G27" s="557"/>
      <c r="H27" s="557"/>
      <c r="I27" s="557"/>
      <c r="J27" s="558"/>
      <c r="K27" s="58"/>
      <c r="M27" s="121" t="s">
        <v>183</v>
      </c>
    </row>
    <row r="28" spans="2:13" ht="25.5" customHeight="1" x14ac:dyDescent="0.2">
      <c r="B28" s="562"/>
      <c r="C28" s="570" t="str">
        <f>加算点申告表!C32</f>
        <v>①</v>
      </c>
      <c r="D28" s="396" t="str">
        <f>加算点申告表!D32</f>
        <v>前年度（令和3年度）までの災害に関する協力事業者登録又は協定締結及び前年度（令和3年度）の活動実績</v>
      </c>
      <c r="E28" s="417"/>
      <c r="F28" s="479" t="s">
        <v>15</v>
      </c>
      <c r="G28" s="480"/>
      <c r="H28" s="480"/>
      <c r="I28" s="480"/>
      <c r="J28" s="481"/>
      <c r="K28" s="17"/>
      <c r="M28" s="171"/>
    </row>
    <row r="29" spans="2:13" ht="25.5" customHeight="1" x14ac:dyDescent="0.2">
      <c r="B29" s="562"/>
      <c r="C29" s="571"/>
      <c r="D29" s="418"/>
      <c r="E29" s="419"/>
      <c r="F29" s="505" t="s">
        <v>36</v>
      </c>
      <c r="G29" s="506"/>
      <c r="H29" s="506"/>
      <c r="I29" s="506"/>
      <c r="J29" s="507"/>
      <c r="K29" s="58"/>
      <c r="M29" s="171"/>
    </row>
    <row r="30" spans="2:13" ht="25.5" customHeight="1" x14ac:dyDescent="0.2">
      <c r="B30" s="562"/>
      <c r="C30" s="499" t="str">
        <f>加算点申告表!C35</f>
        <v>②</v>
      </c>
      <c r="D30" s="564" t="str">
        <f>加算点申告表!D35</f>
        <v>建設機械の保有</v>
      </c>
      <c r="E30" s="565"/>
      <c r="F30" s="479" t="s">
        <v>15</v>
      </c>
      <c r="G30" s="480"/>
      <c r="H30" s="480"/>
      <c r="I30" s="480"/>
      <c r="J30" s="481"/>
      <c r="K30" s="14"/>
    </row>
    <row r="31" spans="2:13" ht="25.5" customHeight="1" x14ac:dyDescent="0.2">
      <c r="B31" s="562"/>
      <c r="C31" s="485"/>
      <c r="D31" s="566"/>
      <c r="E31" s="567"/>
      <c r="F31" s="505" t="s">
        <v>36</v>
      </c>
      <c r="G31" s="506"/>
      <c r="H31" s="506"/>
      <c r="I31" s="506"/>
      <c r="J31" s="507"/>
      <c r="K31" s="15"/>
    </row>
    <row r="32" spans="2:13" ht="25.5" customHeight="1" x14ac:dyDescent="0.2">
      <c r="B32" s="562"/>
      <c r="C32" s="494"/>
      <c r="D32" s="568"/>
      <c r="E32" s="569"/>
      <c r="F32" s="496" t="s">
        <v>16</v>
      </c>
      <c r="G32" s="497"/>
      <c r="H32" s="497"/>
      <c r="I32" s="497"/>
      <c r="J32" s="498"/>
      <c r="K32" s="19"/>
    </row>
    <row r="33" spans="2:13" s="13" customFormat="1" ht="25.5" hidden="1" customHeight="1" x14ac:dyDescent="0.2">
      <c r="B33" s="562"/>
      <c r="C33" s="485" t="e">
        <f>加算点申告表!#REF!</f>
        <v>#REF!</v>
      </c>
      <c r="D33" s="436" t="e">
        <f>加算点申告表!#REF!</f>
        <v>#REF!</v>
      </c>
      <c r="E33" s="473"/>
      <c r="F33" s="516" t="s">
        <v>15</v>
      </c>
      <c r="G33" s="517"/>
      <c r="H33" s="517"/>
      <c r="I33" s="517"/>
      <c r="J33" s="518"/>
      <c r="K33" s="58"/>
      <c r="M33" s="121" t="s">
        <v>178</v>
      </c>
    </row>
    <row r="34" spans="2:13" s="13" customFormat="1" ht="25.5" hidden="1" customHeight="1" x14ac:dyDescent="0.2">
      <c r="B34" s="562"/>
      <c r="C34" s="485"/>
      <c r="D34" s="436"/>
      <c r="E34" s="473"/>
      <c r="F34" s="511" t="s">
        <v>36</v>
      </c>
      <c r="G34" s="512"/>
      <c r="H34" s="512"/>
      <c r="I34" s="512"/>
      <c r="J34" s="513"/>
      <c r="K34" s="16"/>
      <c r="M34" s="121" t="s">
        <v>178</v>
      </c>
    </row>
    <row r="35" spans="2:13" s="13" customFormat="1" ht="25.5" hidden="1" customHeight="1" x14ac:dyDescent="0.2">
      <c r="B35" s="562"/>
      <c r="C35" s="499" t="str">
        <f>加算点申告表!C37</f>
        <v>③</v>
      </c>
      <c r="D35" s="400" t="str">
        <f>加算点申告表!D37</f>
        <v>災害対策業務委託の受託</v>
      </c>
      <c r="E35" s="401"/>
      <c r="F35" s="508" t="s">
        <v>15</v>
      </c>
      <c r="G35" s="509"/>
      <c r="H35" s="509"/>
      <c r="I35" s="509"/>
      <c r="J35" s="510"/>
      <c r="K35" s="58"/>
      <c r="M35" s="121" t="s">
        <v>178</v>
      </c>
    </row>
    <row r="36" spans="2:13" s="13" customFormat="1" ht="25.5" hidden="1" customHeight="1" x14ac:dyDescent="0.2">
      <c r="B36" s="562"/>
      <c r="C36" s="485"/>
      <c r="D36" s="436"/>
      <c r="E36" s="473"/>
      <c r="F36" s="511" t="s">
        <v>36</v>
      </c>
      <c r="G36" s="512"/>
      <c r="H36" s="512"/>
      <c r="I36" s="512"/>
      <c r="J36" s="513"/>
      <c r="K36" s="16"/>
      <c r="M36" s="121" t="s">
        <v>178</v>
      </c>
    </row>
    <row r="37" spans="2:13" s="13" customFormat="1" ht="25.5" customHeight="1" x14ac:dyDescent="0.2">
      <c r="B37" s="562"/>
      <c r="C37" s="404" t="str">
        <f>加算点申告表!C39</f>
        <v>③</v>
      </c>
      <c r="D37" s="396" t="str">
        <f>加算点申告表!D39</f>
        <v>被災建築物応急危険度判定士の雇用</v>
      </c>
      <c r="E37" s="417"/>
      <c r="F37" s="479" t="s">
        <v>15</v>
      </c>
      <c r="G37" s="480"/>
      <c r="H37" s="480"/>
      <c r="I37" s="480"/>
      <c r="J37" s="481"/>
      <c r="K37" s="57"/>
      <c r="M37" s="121" t="s">
        <v>179</v>
      </c>
    </row>
    <row r="38" spans="2:13" s="13" customFormat="1" ht="25.5" customHeight="1" x14ac:dyDescent="0.2">
      <c r="B38" s="562"/>
      <c r="C38" s="405"/>
      <c r="D38" s="418"/>
      <c r="E38" s="419"/>
      <c r="F38" s="514" t="s">
        <v>36</v>
      </c>
      <c r="G38" s="490"/>
      <c r="H38" s="490"/>
      <c r="I38" s="490"/>
      <c r="J38" s="515"/>
      <c r="K38" s="16"/>
      <c r="M38" s="121" t="s">
        <v>179</v>
      </c>
    </row>
    <row r="39" spans="2:13" s="13" customFormat="1" ht="25.5" customHeight="1" x14ac:dyDescent="0.2">
      <c r="B39" s="562"/>
      <c r="C39" s="406"/>
      <c r="D39" s="420"/>
      <c r="E39" s="421"/>
      <c r="F39" s="496" t="s">
        <v>16</v>
      </c>
      <c r="G39" s="497"/>
      <c r="H39" s="497"/>
      <c r="I39" s="497"/>
      <c r="J39" s="498"/>
      <c r="K39" s="16"/>
      <c r="M39" s="121" t="s">
        <v>179</v>
      </c>
    </row>
    <row r="40" spans="2:13" ht="25.5" hidden="1" customHeight="1" x14ac:dyDescent="0.2">
      <c r="B40" s="562"/>
      <c r="C40" s="499" t="e">
        <f>加算点申告表!#REF!</f>
        <v>#REF!</v>
      </c>
      <c r="D40" s="400" t="e">
        <f>加算点申告表!#REF!</f>
        <v>#REF!</v>
      </c>
      <c r="E40" s="401"/>
      <c r="F40" s="508" t="s">
        <v>15</v>
      </c>
      <c r="G40" s="509"/>
      <c r="H40" s="509"/>
      <c r="I40" s="509"/>
      <c r="J40" s="510"/>
      <c r="K40" s="57"/>
      <c r="M40" s="121" t="s">
        <v>180</v>
      </c>
    </row>
    <row r="41" spans="2:13" ht="25.5" hidden="1" customHeight="1" x14ac:dyDescent="0.2">
      <c r="B41" s="562"/>
      <c r="C41" s="494"/>
      <c r="D41" s="436"/>
      <c r="E41" s="473"/>
      <c r="F41" s="511" t="s">
        <v>36</v>
      </c>
      <c r="G41" s="512"/>
      <c r="H41" s="512"/>
      <c r="I41" s="512"/>
      <c r="J41" s="513"/>
      <c r="K41" s="16"/>
      <c r="M41" s="121" t="s">
        <v>180</v>
      </c>
    </row>
    <row r="42" spans="2:13" s="13" customFormat="1" ht="25.5" hidden="1" customHeight="1" x14ac:dyDescent="0.2">
      <c r="B42" s="562"/>
      <c r="C42" s="499" t="str">
        <f>加算点申告表!C42</f>
        <v>③</v>
      </c>
      <c r="D42" s="400" t="str">
        <f>加算点申告表!D42</f>
        <v>前年度（令和3年度）の水道施設緊急修繕協定締結及び前年度（令和3年度）の活動実績</v>
      </c>
      <c r="E42" s="401"/>
      <c r="F42" s="508" t="s">
        <v>15</v>
      </c>
      <c r="G42" s="509"/>
      <c r="H42" s="509"/>
      <c r="I42" s="509"/>
      <c r="J42" s="510"/>
      <c r="K42" s="57"/>
      <c r="M42" s="121" t="s">
        <v>180</v>
      </c>
    </row>
    <row r="43" spans="2:13" s="13" customFormat="1" ht="25.5" hidden="1" customHeight="1" x14ac:dyDescent="0.2">
      <c r="B43" s="562"/>
      <c r="C43" s="494"/>
      <c r="D43" s="436"/>
      <c r="E43" s="473"/>
      <c r="F43" s="511" t="s">
        <v>36</v>
      </c>
      <c r="G43" s="512"/>
      <c r="H43" s="512"/>
      <c r="I43" s="512"/>
      <c r="J43" s="513"/>
      <c r="K43" s="16"/>
      <c r="M43" s="121" t="s">
        <v>180</v>
      </c>
    </row>
    <row r="44" spans="2:13" s="13" customFormat="1" ht="25.5" customHeight="1" x14ac:dyDescent="0.2">
      <c r="B44" s="562"/>
      <c r="C44" s="499" t="str">
        <f>加算点申告表!C45</f>
        <v>④</v>
      </c>
      <c r="D44" s="396" t="str">
        <f>加算点申告表!D45</f>
        <v>安城市発注の同工種工事の前年度（令和3年度）における「安城市地域貢献業者」</v>
      </c>
      <c r="E44" s="559"/>
      <c r="F44" s="479" t="s">
        <v>15</v>
      </c>
      <c r="G44" s="480"/>
      <c r="H44" s="480"/>
      <c r="I44" s="480"/>
      <c r="J44" s="481"/>
      <c r="K44" s="17"/>
      <c r="M44" s="121"/>
    </row>
    <row r="45" spans="2:13" s="13" customFormat="1" ht="25.5" customHeight="1" x14ac:dyDescent="0.2">
      <c r="B45" s="562"/>
      <c r="C45" s="395"/>
      <c r="D45" s="560"/>
      <c r="E45" s="561"/>
      <c r="F45" s="482" t="s">
        <v>36</v>
      </c>
      <c r="G45" s="483"/>
      <c r="H45" s="483"/>
      <c r="I45" s="483"/>
      <c r="J45" s="484"/>
      <c r="K45" s="58"/>
      <c r="M45" s="121"/>
    </row>
    <row r="46" spans="2:13" ht="25.5" customHeight="1" x14ac:dyDescent="0.2">
      <c r="B46" s="562"/>
      <c r="C46" s="499" t="str">
        <f>加算点申告表!C49</f>
        <v>⑤</v>
      </c>
      <c r="D46" s="396" t="str">
        <f>加算点申告表!D49</f>
        <v>障害者雇用の有無</v>
      </c>
      <c r="E46" s="417"/>
      <c r="F46" s="479" t="s">
        <v>15</v>
      </c>
      <c r="G46" s="480"/>
      <c r="H46" s="480"/>
      <c r="I46" s="480"/>
      <c r="J46" s="481"/>
      <c r="K46" s="17"/>
      <c r="M46" s="121"/>
    </row>
    <row r="47" spans="2:13" ht="25.5" customHeight="1" x14ac:dyDescent="0.2">
      <c r="B47" s="562"/>
      <c r="C47" s="485"/>
      <c r="D47" s="418"/>
      <c r="E47" s="419"/>
      <c r="F47" s="505" t="s">
        <v>36</v>
      </c>
      <c r="G47" s="506"/>
      <c r="H47" s="506"/>
      <c r="I47" s="506"/>
      <c r="J47" s="507"/>
      <c r="K47" s="58"/>
    </row>
    <row r="48" spans="2:13" ht="25.5" customHeight="1" x14ac:dyDescent="0.2">
      <c r="B48" s="562"/>
      <c r="C48" s="494"/>
      <c r="D48" s="420"/>
      <c r="E48" s="421"/>
      <c r="F48" s="496" t="s">
        <v>16</v>
      </c>
      <c r="G48" s="497"/>
      <c r="H48" s="497"/>
      <c r="I48" s="497"/>
      <c r="J48" s="498"/>
      <c r="K48" s="16"/>
    </row>
    <row r="49" spans="1:11" ht="25.5" customHeight="1" x14ac:dyDescent="0.2">
      <c r="B49" s="562"/>
      <c r="C49" s="499" t="str">
        <f>加算点申告表!C51</f>
        <v>⑥</v>
      </c>
      <c r="D49" s="396" t="str">
        <f>加算点申告表!D51</f>
        <v>更生保護における就労支援</v>
      </c>
      <c r="E49" s="417"/>
      <c r="F49" s="479" t="s">
        <v>15</v>
      </c>
      <c r="G49" s="480"/>
      <c r="H49" s="480"/>
      <c r="I49" s="480"/>
      <c r="J49" s="481"/>
      <c r="K49" s="17"/>
    </row>
    <row r="50" spans="1:11" s="13" customFormat="1" ht="25.5" customHeight="1" x14ac:dyDescent="0.2">
      <c r="B50" s="562"/>
      <c r="C50" s="485"/>
      <c r="D50" s="418"/>
      <c r="E50" s="419"/>
      <c r="F50" s="505" t="s">
        <v>36</v>
      </c>
      <c r="G50" s="506"/>
      <c r="H50" s="506"/>
      <c r="I50" s="506"/>
      <c r="J50" s="507"/>
      <c r="K50" s="16"/>
    </row>
    <row r="51" spans="1:11" ht="25.5" customHeight="1" x14ac:dyDescent="0.2">
      <c r="B51" s="562"/>
      <c r="C51" s="494"/>
      <c r="D51" s="420"/>
      <c r="E51" s="421"/>
      <c r="F51" s="514" t="s">
        <v>16</v>
      </c>
      <c r="G51" s="490"/>
      <c r="H51" s="490"/>
      <c r="I51" s="490"/>
      <c r="J51" s="515"/>
      <c r="K51" s="16"/>
    </row>
    <row r="52" spans="1:11" ht="25.5" customHeight="1" x14ac:dyDescent="0.2">
      <c r="B52" s="562"/>
      <c r="C52" s="499" t="str">
        <f>加算点申告表!C54</f>
        <v>⑦</v>
      </c>
      <c r="D52" s="396" t="str">
        <f>加算点申告表!D54</f>
        <v>環境配慮の取組</v>
      </c>
      <c r="E52" s="417"/>
      <c r="F52" s="479" t="s">
        <v>15</v>
      </c>
      <c r="G52" s="480"/>
      <c r="H52" s="480"/>
      <c r="I52" s="480"/>
      <c r="J52" s="481"/>
      <c r="K52" s="17"/>
    </row>
    <row r="53" spans="1:11" ht="25.5" customHeight="1" x14ac:dyDescent="0.2">
      <c r="B53" s="562"/>
      <c r="C53" s="485"/>
      <c r="D53" s="418"/>
      <c r="E53" s="419"/>
      <c r="F53" s="505" t="s">
        <v>36</v>
      </c>
      <c r="G53" s="506"/>
      <c r="H53" s="506"/>
      <c r="I53" s="506"/>
      <c r="J53" s="507"/>
      <c r="K53" s="58"/>
    </row>
    <row r="54" spans="1:11" ht="25.5" customHeight="1" x14ac:dyDescent="0.2">
      <c r="B54" s="562"/>
      <c r="C54" s="494"/>
      <c r="D54" s="418"/>
      <c r="E54" s="419"/>
      <c r="F54" s="496" t="s">
        <v>16</v>
      </c>
      <c r="G54" s="497"/>
      <c r="H54" s="497"/>
      <c r="I54" s="497"/>
      <c r="J54" s="498"/>
      <c r="K54" s="19"/>
    </row>
    <row r="55" spans="1:11" ht="25.5" customHeight="1" x14ac:dyDescent="0.2">
      <c r="B55" s="562"/>
      <c r="C55" s="499" t="str">
        <f>加算点申告表!C56</f>
        <v>⑧</v>
      </c>
      <c r="D55" s="426" t="str">
        <f>加算点申告表!D56</f>
        <v>入札参加資格停止措置</v>
      </c>
      <c r="E55" s="549"/>
      <c r="F55" s="548" t="s">
        <v>20</v>
      </c>
      <c r="G55" s="548"/>
      <c r="H55" s="548"/>
      <c r="I55" s="548"/>
      <c r="J55" s="548"/>
      <c r="K55" s="57"/>
    </row>
    <row r="56" spans="1:11" ht="25.5" customHeight="1" thickBot="1" x14ac:dyDescent="0.25">
      <c r="B56" s="563"/>
      <c r="C56" s="486"/>
      <c r="D56" s="488"/>
      <c r="E56" s="489"/>
      <c r="F56" s="491" t="s">
        <v>36</v>
      </c>
      <c r="G56" s="492"/>
      <c r="H56" s="492"/>
      <c r="I56" s="492"/>
      <c r="J56" s="493"/>
      <c r="K56" s="224"/>
    </row>
    <row r="57" spans="1:11" s="13" customFormat="1" ht="25.5" hidden="1" customHeight="1" x14ac:dyDescent="0.2">
      <c r="B57" s="500" t="s">
        <v>225</v>
      </c>
      <c r="C57" s="485" t="str">
        <f>加算点申告表!C59</f>
        <v>①</v>
      </c>
      <c r="D57" s="446" t="str">
        <f>加算点申告表!D59</f>
        <v>品質確保の実効性</v>
      </c>
      <c r="E57" s="487"/>
      <c r="F57" s="490" t="s">
        <v>20</v>
      </c>
      <c r="G57" s="490"/>
      <c r="H57" s="490"/>
      <c r="I57" s="490"/>
      <c r="J57" s="490"/>
      <c r="K57" s="58"/>
    </row>
    <row r="58" spans="1:11" s="13" customFormat="1" ht="25.5" hidden="1" customHeight="1" x14ac:dyDescent="0.2">
      <c r="B58" s="500"/>
      <c r="C58" s="494"/>
      <c r="D58" s="428"/>
      <c r="E58" s="495"/>
      <c r="F58" s="496" t="s">
        <v>36</v>
      </c>
      <c r="G58" s="497"/>
      <c r="H58" s="497"/>
      <c r="I58" s="497"/>
      <c r="J58" s="498"/>
      <c r="K58" s="226"/>
    </row>
    <row r="59" spans="1:11" s="13" customFormat="1" ht="25.5" hidden="1" customHeight="1" x14ac:dyDescent="0.2">
      <c r="B59" s="500"/>
      <c r="C59" s="485" t="str">
        <f>加算点申告表!C62</f>
        <v>②</v>
      </c>
      <c r="D59" s="446" t="str">
        <f>加算点申告表!D62</f>
        <v>施工体制確保の確実性</v>
      </c>
      <c r="E59" s="487"/>
      <c r="F59" s="490" t="s">
        <v>20</v>
      </c>
      <c r="G59" s="490"/>
      <c r="H59" s="490"/>
      <c r="I59" s="490"/>
      <c r="J59" s="490"/>
      <c r="K59" s="58"/>
    </row>
    <row r="60" spans="1:11" s="13" customFormat="1" ht="25.5" hidden="1" customHeight="1" thickBot="1" x14ac:dyDescent="0.25">
      <c r="B60" s="501"/>
      <c r="C60" s="486"/>
      <c r="D60" s="488"/>
      <c r="E60" s="489"/>
      <c r="F60" s="491" t="s">
        <v>36</v>
      </c>
      <c r="G60" s="492"/>
      <c r="H60" s="492"/>
      <c r="I60" s="492"/>
      <c r="J60" s="493"/>
      <c r="K60" s="224"/>
    </row>
    <row r="61" spans="1:11" s="2" customFormat="1" ht="3" customHeight="1" x14ac:dyDescent="0.2">
      <c r="A61" s="4"/>
    </row>
    <row r="62" spans="1:11" s="2" customFormat="1" ht="24.9" hidden="1" customHeight="1" x14ac:dyDescent="0.2">
      <c r="A62" s="4"/>
      <c r="C62" s="119" t="s">
        <v>219</v>
      </c>
    </row>
    <row r="63" spans="1:11" ht="24.9" hidden="1" customHeight="1" x14ac:dyDescent="0.2">
      <c r="C63" s="119" t="s">
        <v>220</v>
      </c>
    </row>
  </sheetData>
  <sheetProtection algorithmName="SHA-512" hashValue="59747Y2MN6OI1Uy2XnFL8Tm3qA5gQ9QzhpOqLxGCIbXjzISm9IfZT1p6wji8bQEel3o9dinSXKxWeUtwI5X1MQ==" saltValue="oGErPj+rOPbnMH6/mGJgrQ==" spinCount="100000" sheet="1" objects="1" scenarios="1"/>
  <mergeCells count="107">
    <mergeCell ref="B23:B56"/>
    <mergeCell ref="D42:E43"/>
    <mergeCell ref="C30:C32"/>
    <mergeCell ref="D30:E32"/>
    <mergeCell ref="C33:C34"/>
    <mergeCell ref="F38:J38"/>
    <mergeCell ref="F39:J39"/>
    <mergeCell ref="C35:C36"/>
    <mergeCell ref="D35:E36"/>
    <mergeCell ref="F35:J35"/>
    <mergeCell ref="F36:J36"/>
    <mergeCell ref="C28:C29"/>
    <mergeCell ref="C23:C24"/>
    <mergeCell ref="C25:C27"/>
    <mergeCell ref="C40:C41"/>
    <mergeCell ref="C52:C54"/>
    <mergeCell ref="D52:E54"/>
    <mergeCell ref="D23:E24"/>
    <mergeCell ref="C42:C43"/>
    <mergeCell ref="F54:J54"/>
    <mergeCell ref="F53:J53"/>
    <mergeCell ref="D49:E51"/>
    <mergeCell ref="C49:C51"/>
    <mergeCell ref="C44:C45"/>
    <mergeCell ref="F19:J19"/>
    <mergeCell ref="F10:J10"/>
    <mergeCell ref="F11:J11"/>
    <mergeCell ref="F56:J56"/>
    <mergeCell ref="F55:J55"/>
    <mergeCell ref="F52:J52"/>
    <mergeCell ref="C55:C56"/>
    <mergeCell ref="D55:E56"/>
    <mergeCell ref="F21:J21"/>
    <mergeCell ref="D20:E22"/>
    <mergeCell ref="F22:J22"/>
    <mergeCell ref="C20:C22"/>
    <mergeCell ref="D46:E48"/>
    <mergeCell ref="F43:J43"/>
    <mergeCell ref="D25:E27"/>
    <mergeCell ref="F23:J23"/>
    <mergeCell ref="F24:J24"/>
    <mergeCell ref="F25:J25"/>
    <mergeCell ref="F27:J27"/>
    <mergeCell ref="D14:E16"/>
    <mergeCell ref="C14:C16"/>
    <mergeCell ref="D13:E13"/>
    <mergeCell ref="F16:J16"/>
    <mergeCell ref="D44:E45"/>
    <mergeCell ref="B1:K1"/>
    <mergeCell ref="B2:D2"/>
    <mergeCell ref="E2:K2"/>
    <mergeCell ref="B3:D3"/>
    <mergeCell ref="G4:K4"/>
    <mergeCell ref="F7:J7"/>
    <mergeCell ref="B4:D4"/>
    <mergeCell ref="B7:E7"/>
    <mergeCell ref="B8:B22"/>
    <mergeCell ref="F20:J20"/>
    <mergeCell ref="F9:J9"/>
    <mergeCell ref="C8:C10"/>
    <mergeCell ref="C17:C19"/>
    <mergeCell ref="F8:J8"/>
    <mergeCell ref="C11:C12"/>
    <mergeCell ref="D11:E12"/>
    <mergeCell ref="F12:J12"/>
    <mergeCell ref="F13:J13"/>
    <mergeCell ref="F18:J18"/>
    <mergeCell ref="F14:J14"/>
    <mergeCell ref="F15:J15"/>
    <mergeCell ref="D17:E19"/>
    <mergeCell ref="D8:E10"/>
    <mergeCell ref="F17:J17"/>
    <mergeCell ref="B57:B60"/>
    <mergeCell ref="F26:J26"/>
    <mergeCell ref="D28:E29"/>
    <mergeCell ref="F28:J28"/>
    <mergeCell ref="F29:J29"/>
    <mergeCell ref="D40:E41"/>
    <mergeCell ref="F40:J40"/>
    <mergeCell ref="F30:J30"/>
    <mergeCell ref="F31:J31"/>
    <mergeCell ref="F32:J32"/>
    <mergeCell ref="F41:J41"/>
    <mergeCell ref="D33:E34"/>
    <mergeCell ref="F49:J49"/>
    <mergeCell ref="F51:J51"/>
    <mergeCell ref="F46:J46"/>
    <mergeCell ref="F48:J48"/>
    <mergeCell ref="F47:J47"/>
    <mergeCell ref="F50:J50"/>
    <mergeCell ref="F33:J33"/>
    <mergeCell ref="F34:J34"/>
    <mergeCell ref="C37:C39"/>
    <mergeCell ref="D37:E39"/>
    <mergeCell ref="F37:J37"/>
    <mergeCell ref="F42:J42"/>
    <mergeCell ref="F44:J44"/>
    <mergeCell ref="F45:J45"/>
    <mergeCell ref="C59:C60"/>
    <mergeCell ref="D59:E60"/>
    <mergeCell ref="F59:J59"/>
    <mergeCell ref="F60:J60"/>
    <mergeCell ref="C57:C58"/>
    <mergeCell ref="D57:E58"/>
    <mergeCell ref="F57:J57"/>
    <mergeCell ref="F58:J58"/>
    <mergeCell ref="C46:C48"/>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10</xdr:col>
                    <xdr:colOff>373380</xdr:colOff>
                    <xdr:row>7</xdr:row>
                    <xdr:rowOff>68580</xdr:rowOff>
                  </from>
                  <to>
                    <xdr:col>10</xdr:col>
                    <xdr:colOff>601980</xdr:colOff>
                    <xdr:row>7</xdr:row>
                    <xdr:rowOff>297180</xdr:rowOff>
                  </to>
                </anchor>
              </controlPr>
            </control>
          </mc:Choice>
        </mc:AlternateContent>
        <mc:AlternateContent xmlns:mc="http://schemas.openxmlformats.org/markup-compatibility/2006">
          <mc:Choice Requires="x14">
            <control shapeId="2128" r:id="rId5" name="Check Box 80">
              <controlPr defaultSize="0" autoFill="0" autoLine="0" autoPict="0">
                <anchor moveWithCells="1">
                  <from>
                    <xdr:col>10</xdr:col>
                    <xdr:colOff>373380</xdr:colOff>
                    <xdr:row>9</xdr:row>
                    <xdr:rowOff>68580</xdr:rowOff>
                  </from>
                  <to>
                    <xdr:col>10</xdr:col>
                    <xdr:colOff>601980</xdr:colOff>
                    <xdr:row>9</xdr:row>
                    <xdr:rowOff>297180</xdr:rowOff>
                  </to>
                </anchor>
              </controlPr>
            </control>
          </mc:Choice>
        </mc:AlternateContent>
        <mc:AlternateContent xmlns:mc="http://schemas.openxmlformats.org/markup-compatibility/2006">
          <mc:Choice Requires="x14">
            <control shapeId="2129" r:id="rId6" name="Check Box 81">
              <controlPr defaultSize="0" autoFill="0" autoLine="0" autoPict="0">
                <anchor moveWithCells="1">
                  <from>
                    <xdr:col>10</xdr:col>
                    <xdr:colOff>373380</xdr:colOff>
                    <xdr:row>10</xdr:row>
                    <xdr:rowOff>68580</xdr:rowOff>
                  </from>
                  <to>
                    <xdr:col>10</xdr:col>
                    <xdr:colOff>601980</xdr:colOff>
                    <xdr:row>10</xdr:row>
                    <xdr:rowOff>297180</xdr:rowOff>
                  </to>
                </anchor>
              </controlPr>
            </control>
          </mc:Choice>
        </mc:AlternateContent>
        <mc:AlternateContent xmlns:mc="http://schemas.openxmlformats.org/markup-compatibility/2006">
          <mc:Choice Requires="x14">
            <control shapeId="2130" r:id="rId7" name="Check Box 82">
              <controlPr defaultSize="0" autoFill="0" autoLine="0" autoPict="0">
                <anchor moveWithCells="1">
                  <from>
                    <xdr:col>10</xdr:col>
                    <xdr:colOff>373380</xdr:colOff>
                    <xdr:row>11</xdr:row>
                    <xdr:rowOff>68580</xdr:rowOff>
                  </from>
                  <to>
                    <xdr:col>10</xdr:col>
                    <xdr:colOff>601980</xdr:colOff>
                    <xdr:row>11</xdr:row>
                    <xdr:rowOff>297180</xdr:rowOff>
                  </to>
                </anchor>
              </controlPr>
            </control>
          </mc:Choice>
        </mc:AlternateContent>
        <mc:AlternateContent xmlns:mc="http://schemas.openxmlformats.org/markup-compatibility/2006">
          <mc:Choice Requires="x14">
            <control shapeId="2149" r:id="rId8" name="Check Box 101">
              <controlPr defaultSize="0" autoFill="0" autoLine="0" autoPict="0">
                <anchor moveWithCells="1">
                  <from>
                    <xdr:col>10</xdr:col>
                    <xdr:colOff>373380</xdr:colOff>
                    <xdr:row>27</xdr:row>
                    <xdr:rowOff>68580</xdr:rowOff>
                  </from>
                  <to>
                    <xdr:col>10</xdr:col>
                    <xdr:colOff>601980</xdr:colOff>
                    <xdr:row>27</xdr:row>
                    <xdr:rowOff>297180</xdr:rowOff>
                  </to>
                </anchor>
              </controlPr>
            </control>
          </mc:Choice>
        </mc:AlternateContent>
        <mc:AlternateContent xmlns:mc="http://schemas.openxmlformats.org/markup-compatibility/2006">
          <mc:Choice Requires="x14">
            <control shapeId="2150" r:id="rId9" name="Check Box 102">
              <controlPr defaultSize="0" autoFill="0" autoLine="0" autoPict="0">
                <anchor moveWithCells="1">
                  <from>
                    <xdr:col>10</xdr:col>
                    <xdr:colOff>373380</xdr:colOff>
                    <xdr:row>28</xdr:row>
                    <xdr:rowOff>68580</xdr:rowOff>
                  </from>
                  <to>
                    <xdr:col>10</xdr:col>
                    <xdr:colOff>601980</xdr:colOff>
                    <xdr:row>28</xdr:row>
                    <xdr:rowOff>297180</xdr:rowOff>
                  </to>
                </anchor>
              </controlPr>
            </control>
          </mc:Choice>
        </mc:AlternateContent>
        <mc:AlternateContent xmlns:mc="http://schemas.openxmlformats.org/markup-compatibility/2006">
          <mc:Choice Requires="x14">
            <control shapeId="2154" r:id="rId10" name="Check Box 106">
              <controlPr defaultSize="0" autoFill="0" autoLine="0" autoPict="0">
                <anchor moveWithCells="1">
                  <from>
                    <xdr:col>10</xdr:col>
                    <xdr:colOff>373380</xdr:colOff>
                    <xdr:row>45</xdr:row>
                    <xdr:rowOff>68580</xdr:rowOff>
                  </from>
                  <to>
                    <xdr:col>10</xdr:col>
                    <xdr:colOff>601980</xdr:colOff>
                    <xdr:row>45</xdr:row>
                    <xdr:rowOff>297180</xdr:rowOff>
                  </to>
                </anchor>
              </controlPr>
            </control>
          </mc:Choice>
        </mc:AlternateContent>
        <mc:AlternateContent xmlns:mc="http://schemas.openxmlformats.org/markup-compatibility/2006">
          <mc:Choice Requires="x14">
            <control shapeId="2155" r:id="rId11" name="Check Box 107">
              <controlPr defaultSize="0" autoFill="0" autoLine="0" autoPict="0">
                <anchor moveWithCells="1">
                  <from>
                    <xdr:col>10</xdr:col>
                    <xdr:colOff>373380</xdr:colOff>
                    <xdr:row>46</xdr:row>
                    <xdr:rowOff>68580</xdr:rowOff>
                  </from>
                  <to>
                    <xdr:col>10</xdr:col>
                    <xdr:colOff>601980</xdr:colOff>
                    <xdr:row>46</xdr:row>
                    <xdr:rowOff>297180</xdr:rowOff>
                  </to>
                </anchor>
              </controlPr>
            </control>
          </mc:Choice>
        </mc:AlternateContent>
        <mc:AlternateContent xmlns:mc="http://schemas.openxmlformats.org/markup-compatibility/2006">
          <mc:Choice Requires="x14">
            <control shapeId="2156" r:id="rId12" name="Check Box 108">
              <controlPr defaultSize="0" autoFill="0" autoLine="0" autoPict="0">
                <anchor moveWithCells="1">
                  <from>
                    <xdr:col>10</xdr:col>
                    <xdr:colOff>373380</xdr:colOff>
                    <xdr:row>47</xdr:row>
                    <xdr:rowOff>68580</xdr:rowOff>
                  </from>
                  <to>
                    <xdr:col>10</xdr:col>
                    <xdr:colOff>601980</xdr:colOff>
                    <xdr:row>47</xdr:row>
                    <xdr:rowOff>297180</xdr:rowOff>
                  </to>
                </anchor>
              </controlPr>
            </control>
          </mc:Choice>
        </mc:AlternateContent>
        <mc:AlternateContent xmlns:mc="http://schemas.openxmlformats.org/markup-compatibility/2006">
          <mc:Choice Requires="x14">
            <control shapeId="2157" r:id="rId13" name="Check Box 109">
              <controlPr defaultSize="0" autoFill="0" autoLine="0" autoPict="0">
                <anchor moveWithCells="1">
                  <from>
                    <xdr:col>10</xdr:col>
                    <xdr:colOff>373380</xdr:colOff>
                    <xdr:row>51</xdr:row>
                    <xdr:rowOff>68580</xdr:rowOff>
                  </from>
                  <to>
                    <xdr:col>10</xdr:col>
                    <xdr:colOff>601980</xdr:colOff>
                    <xdr:row>51</xdr:row>
                    <xdr:rowOff>297180</xdr:rowOff>
                  </to>
                </anchor>
              </controlPr>
            </control>
          </mc:Choice>
        </mc:AlternateContent>
        <mc:AlternateContent xmlns:mc="http://schemas.openxmlformats.org/markup-compatibility/2006">
          <mc:Choice Requires="x14">
            <control shapeId="2158" r:id="rId14" name="Check Box 110">
              <controlPr defaultSize="0" autoFill="0" autoLine="0" autoPict="0">
                <anchor moveWithCells="1">
                  <from>
                    <xdr:col>10</xdr:col>
                    <xdr:colOff>373380</xdr:colOff>
                    <xdr:row>52</xdr:row>
                    <xdr:rowOff>68580</xdr:rowOff>
                  </from>
                  <to>
                    <xdr:col>10</xdr:col>
                    <xdr:colOff>601980</xdr:colOff>
                    <xdr:row>52</xdr:row>
                    <xdr:rowOff>297180</xdr:rowOff>
                  </to>
                </anchor>
              </controlPr>
            </control>
          </mc:Choice>
        </mc:AlternateContent>
        <mc:AlternateContent xmlns:mc="http://schemas.openxmlformats.org/markup-compatibility/2006">
          <mc:Choice Requires="x14">
            <control shapeId="2159" r:id="rId15" name="Check Box 111">
              <controlPr defaultSize="0" autoFill="0" autoLine="0" autoPict="0">
                <anchor moveWithCells="1">
                  <from>
                    <xdr:col>10</xdr:col>
                    <xdr:colOff>373380</xdr:colOff>
                    <xdr:row>53</xdr:row>
                    <xdr:rowOff>68580</xdr:rowOff>
                  </from>
                  <to>
                    <xdr:col>10</xdr:col>
                    <xdr:colOff>601980</xdr:colOff>
                    <xdr:row>53</xdr:row>
                    <xdr:rowOff>297180</xdr:rowOff>
                  </to>
                </anchor>
              </controlPr>
            </control>
          </mc:Choice>
        </mc:AlternateContent>
        <mc:AlternateContent xmlns:mc="http://schemas.openxmlformats.org/markup-compatibility/2006">
          <mc:Choice Requires="x14">
            <control shapeId="2160" r:id="rId16" name="Check Box 112">
              <controlPr defaultSize="0" autoFill="0" autoLine="0" autoPict="0">
                <anchor moveWithCells="1">
                  <from>
                    <xdr:col>10</xdr:col>
                    <xdr:colOff>373380</xdr:colOff>
                    <xdr:row>54</xdr:row>
                    <xdr:rowOff>68580</xdr:rowOff>
                  </from>
                  <to>
                    <xdr:col>10</xdr:col>
                    <xdr:colOff>601980</xdr:colOff>
                    <xdr:row>54</xdr:row>
                    <xdr:rowOff>297180</xdr:rowOff>
                  </to>
                </anchor>
              </controlPr>
            </control>
          </mc:Choice>
        </mc:AlternateContent>
        <mc:AlternateContent xmlns:mc="http://schemas.openxmlformats.org/markup-compatibility/2006">
          <mc:Choice Requires="x14">
            <control shapeId="2169" r:id="rId17" name="Check Box 121">
              <controlPr defaultSize="0" autoFill="0" autoLine="0" autoPict="0">
                <anchor moveWithCells="1">
                  <from>
                    <xdr:col>10</xdr:col>
                    <xdr:colOff>373380</xdr:colOff>
                    <xdr:row>16</xdr:row>
                    <xdr:rowOff>68580</xdr:rowOff>
                  </from>
                  <to>
                    <xdr:col>10</xdr:col>
                    <xdr:colOff>601980</xdr:colOff>
                    <xdr:row>16</xdr:row>
                    <xdr:rowOff>297180</xdr:rowOff>
                  </to>
                </anchor>
              </controlPr>
            </control>
          </mc:Choice>
        </mc:AlternateContent>
        <mc:AlternateContent xmlns:mc="http://schemas.openxmlformats.org/markup-compatibility/2006">
          <mc:Choice Requires="x14">
            <control shapeId="2170" r:id="rId18" name="Check Box 122">
              <controlPr defaultSize="0" autoFill="0" autoLine="0" autoPict="0">
                <anchor moveWithCells="1">
                  <from>
                    <xdr:col>10</xdr:col>
                    <xdr:colOff>373380</xdr:colOff>
                    <xdr:row>18</xdr:row>
                    <xdr:rowOff>68580</xdr:rowOff>
                  </from>
                  <to>
                    <xdr:col>10</xdr:col>
                    <xdr:colOff>601980</xdr:colOff>
                    <xdr:row>18</xdr:row>
                    <xdr:rowOff>297180</xdr:rowOff>
                  </to>
                </anchor>
              </controlPr>
            </control>
          </mc:Choice>
        </mc:AlternateContent>
        <mc:AlternateContent xmlns:mc="http://schemas.openxmlformats.org/markup-compatibility/2006">
          <mc:Choice Requires="x14">
            <control shapeId="2171" r:id="rId19" name="Check Box 123">
              <controlPr defaultSize="0" autoFill="0" autoLine="0" autoPict="0">
                <anchor moveWithCells="1">
                  <from>
                    <xdr:col>10</xdr:col>
                    <xdr:colOff>373380</xdr:colOff>
                    <xdr:row>17</xdr:row>
                    <xdr:rowOff>68580</xdr:rowOff>
                  </from>
                  <to>
                    <xdr:col>10</xdr:col>
                    <xdr:colOff>601980</xdr:colOff>
                    <xdr:row>17</xdr:row>
                    <xdr:rowOff>297180</xdr:rowOff>
                  </to>
                </anchor>
              </controlPr>
            </control>
          </mc:Choice>
        </mc:AlternateContent>
        <mc:AlternateContent xmlns:mc="http://schemas.openxmlformats.org/markup-compatibility/2006">
          <mc:Choice Requires="x14">
            <control shapeId="2172" r:id="rId20" name="Check Box 124">
              <controlPr defaultSize="0" autoFill="0" autoLine="0" autoPict="0">
                <anchor moveWithCells="1">
                  <from>
                    <xdr:col>10</xdr:col>
                    <xdr:colOff>373380</xdr:colOff>
                    <xdr:row>48</xdr:row>
                    <xdr:rowOff>68580</xdr:rowOff>
                  </from>
                  <to>
                    <xdr:col>10</xdr:col>
                    <xdr:colOff>601980</xdr:colOff>
                    <xdr:row>48</xdr:row>
                    <xdr:rowOff>297180</xdr:rowOff>
                  </to>
                </anchor>
              </controlPr>
            </control>
          </mc:Choice>
        </mc:AlternateContent>
        <mc:AlternateContent xmlns:mc="http://schemas.openxmlformats.org/markup-compatibility/2006">
          <mc:Choice Requires="x14">
            <control shapeId="2173" r:id="rId21" name="Check Box 125">
              <controlPr defaultSize="0" autoFill="0" autoLine="0" autoPict="0">
                <anchor moveWithCells="1">
                  <from>
                    <xdr:col>10</xdr:col>
                    <xdr:colOff>373380</xdr:colOff>
                    <xdr:row>50</xdr:row>
                    <xdr:rowOff>68580</xdr:rowOff>
                  </from>
                  <to>
                    <xdr:col>10</xdr:col>
                    <xdr:colOff>601980</xdr:colOff>
                    <xdr:row>50</xdr:row>
                    <xdr:rowOff>297180</xdr:rowOff>
                  </to>
                </anchor>
              </controlPr>
            </control>
          </mc:Choice>
        </mc:AlternateContent>
        <mc:AlternateContent xmlns:mc="http://schemas.openxmlformats.org/markup-compatibility/2006">
          <mc:Choice Requires="x14">
            <control shapeId="2174" r:id="rId22" name="Check Box 126">
              <controlPr defaultSize="0" autoFill="0" autoLine="0" autoPict="0">
                <anchor moveWithCells="1">
                  <from>
                    <xdr:col>10</xdr:col>
                    <xdr:colOff>373380</xdr:colOff>
                    <xdr:row>19</xdr:row>
                    <xdr:rowOff>68580</xdr:rowOff>
                  </from>
                  <to>
                    <xdr:col>10</xdr:col>
                    <xdr:colOff>601980</xdr:colOff>
                    <xdr:row>19</xdr:row>
                    <xdr:rowOff>297180</xdr:rowOff>
                  </to>
                </anchor>
              </controlPr>
            </control>
          </mc:Choice>
        </mc:AlternateContent>
        <mc:AlternateContent xmlns:mc="http://schemas.openxmlformats.org/markup-compatibility/2006">
          <mc:Choice Requires="x14">
            <control shapeId="2175" r:id="rId23" name="Check Box 127">
              <controlPr defaultSize="0" autoFill="0" autoLine="0" autoPict="0">
                <anchor moveWithCells="1">
                  <from>
                    <xdr:col>10</xdr:col>
                    <xdr:colOff>373380</xdr:colOff>
                    <xdr:row>21</xdr:row>
                    <xdr:rowOff>68580</xdr:rowOff>
                  </from>
                  <to>
                    <xdr:col>10</xdr:col>
                    <xdr:colOff>601980</xdr:colOff>
                    <xdr:row>21</xdr:row>
                    <xdr:rowOff>297180</xdr:rowOff>
                  </to>
                </anchor>
              </controlPr>
            </control>
          </mc:Choice>
        </mc:AlternateContent>
        <mc:AlternateContent xmlns:mc="http://schemas.openxmlformats.org/markup-compatibility/2006">
          <mc:Choice Requires="x14">
            <control shapeId="2176" r:id="rId24" name="Check Box 128">
              <controlPr defaultSize="0" autoFill="0" autoLine="0" autoPict="0">
                <anchor moveWithCells="1">
                  <from>
                    <xdr:col>10</xdr:col>
                    <xdr:colOff>373380</xdr:colOff>
                    <xdr:row>20</xdr:row>
                    <xdr:rowOff>68580</xdr:rowOff>
                  </from>
                  <to>
                    <xdr:col>10</xdr:col>
                    <xdr:colOff>601980</xdr:colOff>
                    <xdr:row>20</xdr:row>
                    <xdr:rowOff>297180</xdr:rowOff>
                  </to>
                </anchor>
              </controlPr>
            </control>
          </mc:Choice>
        </mc:AlternateContent>
        <mc:AlternateContent xmlns:mc="http://schemas.openxmlformats.org/markup-compatibility/2006">
          <mc:Choice Requires="x14">
            <control shapeId="2177" r:id="rId25" name="Check Box 129">
              <controlPr defaultSize="0" autoFill="0" autoLine="0" autoPict="0">
                <anchor moveWithCells="1">
                  <from>
                    <xdr:col>10</xdr:col>
                    <xdr:colOff>373380</xdr:colOff>
                    <xdr:row>29</xdr:row>
                    <xdr:rowOff>68580</xdr:rowOff>
                  </from>
                  <to>
                    <xdr:col>10</xdr:col>
                    <xdr:colOff>601980</xdr:colOff>
                    <xdr:row>29</xdr:row>
                    <xdr:rowOff>297180</xdr:rowOff>
                  </to>
                </anchor>
              </controlPr>
            </control>
          </mc:Choice>
        </mc:AlternateContent>
        <mc:AlternateContent xmlns:mc="http://schemas.openxmlformats.org/markup-compatibility/2006">
          <mc:Choice Requires="x14">
            <control shapeId="2178" r:id="rId26" name="Check Box 130">
              <controlPr defaultSize="0" autoFill="0" autoLine="0" autoPict="0">
                <anchor moveWithCells="1">
                  <from>
                    <xdr:col>10</xdr:col>
                    <xdr:colOff>373380</xdr:colOff>
                    <xdr:row>30</xdr:row>
                    <xdr:rowOff>45720</xdr:rowOff>
                  </from>
                  <to>
                    <xdr:col>10</xdr:col>
                    <xdr:colOff>601980</xdr:colOff>
                    <xdr:row>30</xdr:row>
                    <xdr:rowOff>274320</xdr:rowOff>
                  </to>
                </anchor>
              </controlPr>
            </control>
          </mc:Choice>
        </mc:AlternateContent>
        <mc:AlternateContent xmlns:mc="http://schemas.openxmlformats.org/markup-compatibility/2006">
          <mc:Choice Requires="x14">
            <control shapeId="2180" r:id="rId27" name="Check Box 132">
              <controlPr defaultSize="0" autoFill="0" autoLine="0" autoPict="0">
                <anchor moveWithCells="1">
                  <from>
                    <xdr:col>10</xdr:col>
                    <xdr:colOff>373380</xdr:colOff>
                    <xdr:row>13</xdr:row>
                    <xdr:rowOff>68580</xdr:rowOff>
                  </from>
                  <to>
                    <xdr:col>10</xdr:col>
                    <xdr:colOff>601980</xdr:colOff>
                    <xdr:row>13</xdr:row>
                    <xdr:rowOff>297180</xdr:rowOff>
                  </to>
                </anchor>
              </controlPr>
            </control>
          </mc:Choice>
        </mc:AlternateContent>
        <mc:AlternateContent xmlns:mc="http://schemas.openxmlformats.org/markup-compatibility/2006">
          <mc:Choice Requires="x14">
            <control shapeId="2181" r:id="rId28" name="Check Box 133">
              <controlPr defaultSize="0" autoFill="0" autoLine="0" autoPict="0">
                <anchor moveWithCells="1">
                  <from>
                    <xdr:col>10</xdr:col>
                    <xdr:colOff>373380</xdr:colOff>
                    <xdr:row>14</xdr:row>
                    <xdr:rowOff>68580</xdr:rowOff>
                  </from>
                  <to>
                    <xdr:col>10</xdr:col>
                    <xdr:colOff>601980</xdr:colOff>
                    <xdr:row>14</xdr:row>
                    <xdr:rowOff>297180</xdr:rowOff>
                  </to>
                </anchor>
              </controlPr>
            </control>
          </mc:Choice>
        </mc:AlternateContent>
        <mc:AlternateContent xmlns:mc="http://schemas.openxmlformats.org/markup-compatibility/2006">
          <mc:Choice Requires="x14">
            <control shapeId="2182" r:id="rId29" name="Check Box 134">
              <controlPr defaultSize="0" autoFill="0" autoLine="0" autoPict="0">
                <anchor moveWithCells="1">
                  <from>
                    <xdr:col>10</xdr:col>
                    <xdr:colOff>373380</xdr:colOff>
                    <xdr:row>15</xdr:row>
                    <xdr:rowOff>68580</xdr:rowOff>
                  </from>
                  <to>
                    <xdr:col>10</xdr:col>
                    <xdr:colOff>601980</xdr:colOff>
                    <xdr:row>15</xdr:row>
                    <xdr:rowOff>297180</xdr:rowOff>
                  </to>
                </anchor>
              </controlPr>
            </control>
          </mc:Choice>
        </mc:AlternateContent>
        <mc:AlternateContent xmlns:mc="http://schemas.openxmlformats.org/markup-compatibility/2006">
          <mc:Choice Requires="x14">
            <control shapeId="2195" r:id="rId30" name="Check Box 147">
              <controlPr defaultSize="0" autoFill="0" autoLine="0" autoPict="0">
                <anchor moveWithCells="1">
                  <from>
                    <xdr:col>10</xdr:col>
                    <xdr:colOff>373380</xdr:colOff>
                    <xdr:row>49</xdr:row>
                    <xdr:rowOff>68580</xdr:rowOff>
                  </from>
                  <to>
                    <xdr:col>10</xdr:col>
                    <xdr:colOff>601980</xdr:colOff>
                    <xdr:row>49</xdr:row>
                    <xdr:rowOff>297180</xdr:rowOff>
                  </to>
                </anchor>
              </controlPr>
            </control>
          </mc:Choice>
        </mc:AlternateContent>
        <mc:AlternateContent xmlns:mc="http://schemas.openxmlformats.org/markup-compatibility/2006">
          <mc:Choice Requires="x14">
            <control shapeId="2199" r:id="rId31" name="Check Box 151">
              <controlPr defaultSize="0" autoFill="0" autoLine="0" autoPict="0">
                <anchor moveWithCells="1">
                  <from>
                    <xdr:col>10</xdr:col>
                    <xdr:colOff>373380</xdr:colOff>
                    <xdr:row>36</xdr:row>
                    <xdr:rowOff>68580</xdr:rowOff>
                  </from>
                  <to>
                    <xdr:col>10</xdr:col>
                    <xdr:colOff>601980</xdr:colOff>
                    <xdr:row>36</xdr:row>
                    <xdr:rowOff>297180</xdr:rowOff>
                  </to>
                </anchor>
              </controlPr>
            </control>
          </mc:Choice>
        </mc:AlternateContent>
        <mc:AlternateContent xmlns:mc="http://schemas.openxmlformats.org/markup-compatibility/2006">
          <mc:Choice Requires="x14">
            <control shapeId="2200" r:id="rId32" name="Check Box 152">
              <controlPr defaultSize="0" autoFill="0" autoLine="0" autoPict="0">
                <anchor moveWithCells="1">
                  <from>
                    <xdr:col>10</xdr:col>
                    <xdr:colOff>373380</xdr:colOff>
                    <xdr:row>37</xdr:row>
                    <xdr:rowOff>68580</xdr:rowOff>
                  </from>
                  <to>
                    <xdr:col>10</xdr:col>
                    <xdr:colOff>601980</xdr:colOff>
                    <xdr:row>37</xdr:row>
                    <xdr:rowOff>297180</xdr:rowOff>
                  </to>
                </anchor>
              </controlPr>
            </control>
          </mc:Choice>
        </mc:AlternateContent>
        <mc:AlternateContent xmlns:mc="http://schemas.openxmlformats.org/markup-compatibility/2006">
          <mc:Choice Requires="x14">
            <control shapeId="2201" r:id="rId33" name="Check Box 153">
              <controlPr defaultSize="0" autoFill="0" autoLine="0" autoPict="0">
                <anchor moveWithCells="1">
                  <from>
                    <xdr:col>10</xdr:col>
                    <xdr:colOff>373380</xdr:colOff>
                    <xdr:row>38</xdr:row>
                    <xdr:rowOff>68580</xdr:rowOff>
                  </from>
                  <to>
                    <xdr:col>10</xdr:col>
                    <xdr:colOff>601980</xdr:colOff>
                    <xdr:row>38</xdr:row>
                    <xdr:rowOff>297180</xdr:rowOff>
                  </to>
                </anchor>
              </controlPr>
            </control>
          </mc:Choice>
        </mc:AlternateContent>
        <mc:AlternateContent xmlns:mc="http://schemas.openxmlformats.org/markup-compatibility/2006">
          <mc:Choice Requires="x14">
            <control shapeId="2206" r:id="rId34" name="Check Box 158">
              <controlPr defaultSize="0" autoFill="0" autoLine="0" autoPict="0">
                <anchor moveWithCells="1">
                  <from>
                    <xdr:col>10</xdr:col>
                    <xdr:colOff>373380</xdr:colOff>
                    <xdr:row>31</xdr:row>
                    <xdr:rowOff>45720</xdr:rowOff>
                  </from>
                  <to>
                    <xdr:col>10</xdr:col>
                    <xdr:colOff>601980</xdr:colOff>
                    <xdr:row>31</xdr:row>
                    <xdr:rowOff>274320</xdr:rowOff>
                  </to>
                </anchor>
              </controlPr>
            </control>
          </mc:Choice>
        </mc:AlternateContent>
        <mc:AlternateContent xmlns:mc="http://schemas.openxmlformats.org/markup-compatibility/2006">
          <mc:Choice Requires="x14">
            <control shapeId="2212" r:id="rId35" name="Check Box 164">
              <controlPr defaultSize="0" autoFill="0" autoLine="0" autoPict="0">
                <anchor moveWithCells="1">
                  <from>
                    <xdr:col>10</xdr:col>
                    <xdr:colOff>373380</xdr:colOff>
                    <xdr:row>8</xdr:row>
                    <xdr:rowOff>68580</xdr:rowOff>
                  </from>
                  <to>
                    <xdr:col>10</xdr:col>
                    <xdr:colOff>601980</xdr:colOff>
                    <xdr:row>8</xdr:row>
                    <xdr:rowOff>297180</xdr:rowOff>
                  </to>
                </anchor>
              </controlPr>
            </control>
          </mc:Choice>
        </mc:AlternateContent>
        <mc:AlternateContent xmlns:mc="http://schemas.openxmlformats.org/markup-compatibility/2006">
          <mc:Choice Requires="x14">
            <control shapeId="2220" r:id="rId36" name="Check Box 172">
              <controlPr defaultSize="0" autoFill="0" autoLine="0" autoPict="0">
                <anchor moveWithCells="1">
                  <from>
                    <xdr:col>10</xdr:col>
                    <xdr:colOff>373380</xdr:colOff>
                    <xdr:row>55</xdr:row>
                    <xdr:rowOff>45720</xdr:rowOff>
                  </from>
                  <to>
                    <xdr:col>10</xdr:col>
                    <xdr:colOff>601980</xdr:colOff>
                    <xdr:row>55</xdr:row>
                    <xdr:rowOff>274320</xdr:rowOff>
                  </to>
                </anchor>
              </controlPr>
            </control>
          </mc:Choice>
        </mc:AlternateContent>
        <mc:AlternateContent xmlns:mc="http://schemas.openxmlformats.org/markup-compatibility/2006">
          <mc:Choice Requires="x14">
            <control shapeId="2228" r:id="rId37" name="Check Box 180">
              <controlPr defaultSize="0" autoFill="0" autoLine="0" autoPict="0">
                <anchor moveWithCells="1">
                  <from>
                    <xdr:col>10</xdr:col>
                    <xdr:colOff>373380</xdr:colOff>
                    <xdr:row>43</xdr:row>
                    <xdr:rowOff>68580</xdr:rowOff>
                  </from>
                  <to>
                    <xdr:col>10</xdr:col>
                    <xdr:colOff>601980</xdr:colOff>
                    <xdr:row>43</xdr:row>
                    <xdr:rowOff>297180</xdr:rowOff>
                  </to>
                </anchor>
              </controlPr>
            </control>
          </mc:Choice>
        </mc:AlternateContent>
        <mc:AlternateContent xmlns:mc="http://schemas.openxmlformats.org/markup-compatibility/2006">
          <mc:Choice Requires="x14">
            <control shapeId="2230" r:id="rId38" name="Check Box 182">
              <controlPr defaultSize="0" autoFill="0" autoLine="0" autoPict="0">
                <anchor moveWithCells="1">
                  <from>
                    <xdr:col>10</xdr:col>
                    <xdr:colOff>373380</xdr:colOff>
                    <xdr:row>44</xdr:row>
                    <xdr:rowOff>68580</xdr:rowOff>
                  </from>
                  <to>
                    <xdr:col>10</xdr:col>
                    <xdr:colOff>601980</xdr:colOff>
                    <xdr:row>44</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入力用</vt:lpstr>
      <vt:lpstr>表紙</vt:lpstr>
      <vt:lpstr>配置予定技術者調書 (市内)</vt:lpstr>
      <vt:lpstr>配置予定技術者調書 (市外)</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2022-09-05T08:58:04Z</dcterms:modified>
</cp:coreProperties>
</file>